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<sst xmlns="http://schemas.openxmlformats.org/spreadsheetml/2006/main" uniqueCount="869">
  <si>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</si>
  <si>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</si>
  <si>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</si>
  <si>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</si>
  <si>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</si>
  <si>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</si>
  <si>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</si>
  <si>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</si>
  <si>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</si>
  <si>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</si>
  <si>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</si>
  <si>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</si>
  <si>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</si>
  <si>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</si>
  <si>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</si>
  <si>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</si>
  <si>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</si>
  <si>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</si>
  <si>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</si>
  <si>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</si>
  <si>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</si>
  <si>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</si>
  <si>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</si>
  <si>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</si>
  <si>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</si>
  <si>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</si>
  <si>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</si>
  <si>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</si>
  <si>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</si>
  <si>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</si>
  <si>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</si>
  <si>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</si>
  <si>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</si>
  <si>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</si>
  <si>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</si>
  <si>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</si>
  <si>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</si>
  <si>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</si>
  <si>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</si>
  <si>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</si>
  <si>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</si>
  <si>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</si>
  <si>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</si>
  <si>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18/02/2026</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</si>
  <si>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</si>
  <si>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</si>
  <si>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</si>
  <si>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</si>
  <si>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</si>
  <si>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</si>
  <si>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</si>
  <si>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</si>
  <si>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</si>
  <si>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</si>
  <si>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</si>
  <si>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</si>
  <si>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</si>
  <si>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</si>
  <si>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</si>
  <si>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</si>
  <si>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</si>
  <si>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</si>
  <si>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</si>
  <si>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</si>
  <si>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</si>
  <si>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</si>
  <si>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</si>
  <si>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</si>
  <si>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</si>
  <si>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</si>
  <si>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</si>
  <si>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</si>
  <si>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</si>
  <si>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</si>
  <si>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</si>
  <si>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</si>
  <si>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</si>
  <si>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</si>
  <si>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</si>
  <si>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</si>
  <si>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</si>
  <si>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</si>
  <si>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</si>
  <si>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</si>
  <si>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</si>
  <si>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</si>
  <si>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</si>
  <si>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</si>
  <si>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</si>
  <si>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</si>
  <si>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</si>
  <si>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</si>
  <si>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</si>
  <si>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</si>
  <si>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</si>
  <si>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</si>
  <si>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</si>
  <si>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</si>
  <si>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</si>
  <si>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</si>
  <si>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</si>
  <si>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</si>
  <si>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</si>
  <si>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</si>
  <si>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</si>
  <si>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</si>
  <si>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</si>
  <si>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</si>
  <si>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</si>
  <si>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</si>
  <si>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</si>
  <si>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</si>
  <si>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</si>
  <si>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</si>
  <si>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</si>
  <si>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</si>
  <si>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</si>
  <si>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</si>
  <si>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</si>
  <si>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</si>
  <si>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</si>
  <si>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</si>
  <si>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</si>
  <si>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</si>
  <si>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</si>
  <si>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</si>
  <si>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</si>
  <si>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</si>
  <si>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</si>
  <si>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</si>
  <si>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</si>
  <si>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</si>
  <si>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</si>
  <si>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</si>
  <si>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</si>
  <si>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</si>
  <si>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</si>
  <si>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</si>
  <si>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</si>
  <si>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</si>
  <si>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</si>
  <si>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</si>
  <si>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</si>
  <si>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</si>
  <si>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</si>
  <si>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</si>
  <si>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</si>
  <si>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</si>
  <si>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</si>
  <si>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</si>
  <si>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</si>
  <si>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</si>
  <si>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</si>
  <si>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</si>
  <si>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</si>
  <si>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</si>
  <si>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</si>
  <si>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</si>
  <si>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</si>
  <si>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</si>
  <si>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</si>
  <si>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</si>
  <si>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</si>
  <si>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</si>
  <si>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</si>
  <si>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</si>
  <si>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</si>
  <si>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</si>
  <si>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</si>
  <si>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</si>
  <si>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</si>
  <si>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</si>
  <si>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</si>
  <si>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</si>
  <si>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</si>
  <si>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</si>
  <si>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</si>
  <si>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</si>
  <si>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</si>
  <si>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</si>
  <si>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</si>
  <si>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</si>
  <si>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</si>
  <si>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</si>
  <si>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</si>
  <si>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</si>
  <si>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</si>
  <si>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</si>
  <si>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</si>
  <si>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</si>
  <si>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</si>
  <si>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</si>
  <si>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</si>
  <si>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</si>
  <si>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</si>
  <si>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</si>
  <si>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</si>
  <si>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</si>
  <si>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</si>
  <si>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</si>
  <si>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</si>
  <si>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</si>
  <si>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</si>
  <si>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</si>
  <si>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</si>
  <si>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</si>
  <si>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</si>
  <si>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</si>
  <si>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</si>
  <si>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</si>
  <si>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</si>
  <si>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</si>
  <si>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</si>
  <si>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</si>
  <si>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</si>
  <si>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</si>
  <si>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</si>
  <si>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</si>
  <si>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</si>
  <si>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</si>
  <si>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</si>
  <si>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</si>
  <si>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</si>
  <si>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</si>
  <si>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</si>
  <si>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</si>
  <si>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</si>
  <si>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</si>
  <si>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</si>
  <si>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</si>
  <si>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</si>
  <si>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</si>
  <si>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</si>
  <si>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</si>
  <si>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</si>
  <si>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</si>
  <si>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</si>
  <si>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</si>
  <si>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</si>
  <si>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</si>
  <si>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</si>
  <si>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</si>
  <si>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</si>
  <si>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</si>
  <si>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</si>
  <si>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</si>
  <si>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</si>
  <si>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</si>
  <si>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</si>
  <si>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</si>
  <si>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</si>
  <si>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</si>
  <si>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</si>
  <si>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</si>
  <si>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</si>
  <si>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</si>
  <si>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</si>
  <si>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</si>
  <si>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</si>
  <si>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</si>
  <si>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</si>
  <si>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</si>
  <si>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</si>
  <si>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</si>
  <si>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</si>
  <si>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</si>
  <si>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</si>
  <si>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</si>
  <si>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</si>
  <si>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</si>
  <si>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</si>
  <si>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</si>
  <si>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</si>
  <si>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</si>
  <si>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</si>
  <si>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</si>
  <si>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</si>
  <si>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</si>
  <si>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</si>
  <si>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</si>
  <si>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</si>
  <si>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</si>
  <si>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</si>
  <si>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</si>
  <si>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</si>
  <si>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</si>
  <si>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</si>
  <si>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</si>
  <si>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</si>
  <si>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</si>
  <si>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</si>
  <si>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</si>
  <si>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</si>
  <si>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</si>
  <si>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</si>
  <si>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</si>
  <si>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</si>
  <si>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</si>
  <si>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</si>
  <si>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</si>
  <si>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</si>
  <si>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</si>
  <si>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</si>
  <si>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</si>
  <si>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</si>
  <si>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</si>
  <si>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</si>
  <si>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</si>
  <si>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</si>
  <si>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</si>
  <si>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</si>
  <si>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</si>
  <si>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</si>
  <si>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</si>
  <si>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</si>
  <si>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</si>
  <si>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</si>
  <si>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</si>
  <si>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</si>
  <si>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</si>
  <si>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</si>
  <si>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</si>
  <si>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</si>
  <si>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</si>
  <si>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</si>
  <si>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</si>
  <si>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</si>
  <si>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</si>
  <si>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</si>
  <si>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</si>
  <si>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</si>
  <si>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</si>
  <si>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21/03/2026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</si>
  <si>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</si>
  <si>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</si>
  <si>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</si>
  <si>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</si>
  <si>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</si>
  <si>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</si>
  <si>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</si>
  <si>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</si>
  <si>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</si>
  <si>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</si>
  <si>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</si>
  <si>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</si>
  <si>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</si>
  <si>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</si>
  <si>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</si>
  <si>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</si>
  <si>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</si>
  <si>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</si>
  <si>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</si>
  <si>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</si>
  <si>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</si>
  <si>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</si>
  <si>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</si>
  <si>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</si>
  <si>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</si>
  <si>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</si>
  <si>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</si>
  <si>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</si>
  <si>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</si>
  <si>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</si>
  <si>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</si>
  <si>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</si>
  <si>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</si>
  <si>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</si>
  <si>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</si>
  <si>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</si>
  <si>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</si>
  <si>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</si>
  <si>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</si>
  <si>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</si>
  <si>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</si>
  <si>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</si>
  <si>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</si>
  <si>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</si>
  <si>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</si>
  <si>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</si>
  <si>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</si>
  <si>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</si>
  <si>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</si>
  <si>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</si>
  <si>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</si>
  <si>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</si>
  <si>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</si>
  <si>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</si>
  <si>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</si>
  <si>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</si>
  <si>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</si>
  <si>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</si>
  <si>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</si>
  <si>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</si>
  <si>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</si>
  <si>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</si>
  <si>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</si>
  <si>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</si>
  <si>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</si>
  <si>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</si>
  <si>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</si>
  <si>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</si>
  <si>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</si>
  <si>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</si>
  <si>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</si>
  <si>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</si>
  <si>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</si>
  <si>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</si>
  <si>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</si>
  <si>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</si>
  <si>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</si>
  <si>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</si>
  <si>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</si>
  <si>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</si>
  <si>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</si>
  <si>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</si>
  <si>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</si>
  <si>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</si>
  <si>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</si>
  <si>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</si>
  <si>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Caitlin Sands</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</si>
  <si>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</si>
  <si>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</si>
  <si>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</si>
  <si>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</si>
  <si>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</si>
  <si>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</si>
  <si>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</si>
  <si>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</si>
  <si>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</si>
  <si>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</si>
  <si>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</si>
  <si>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</si>
  <si>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</si>
  <si>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</si>
  <si>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LAB1043 AP</t>
  </si>
  <si>
    <t>3D Printers, 3D Scanners and Associated Equipment</t>
  </si>
  <si>
    <t>CREAT3D Ltd,Central Scanning,Concurrent Design Limited,EVO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</si>
  <si>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</si>
  <si>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</si>
  <si>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</si>
  <si>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</si>
  <si>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</si>
  <si>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</si>
  <si>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</si>
  <si>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</si>
  <si>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</si>
  <si>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</si>
  <si>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</si>
  <si>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</si>
  <si>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</si>
  <si>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</si>
  <si>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</si>
  <si>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</si>
  <si>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</si>
  <si>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</si>
  <si>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</si>
  <si>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</si>
  <si>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</si>
  <si>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</si>
  <si>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</si>
  <si>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</si>
  <si>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</si>
  <si>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</si>
  <si>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</si>
  <si>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</si>
  <si>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</si>
  <si>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</si>
  <si>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</si>
  <si>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</si>
  <si>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</si>
  <si>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</si>
  <si>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</si>
  <si>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</si>
  <si>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</si>
  <si>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</si>
  <si>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</si>
  <si>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</si>
  <si>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</si>
  <si>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</si>
  <si>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</si>
  <si>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</si>
  <si>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</si>
  <si>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</si>
  <si>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</si>
  <si>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</si>
  <si>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</si>
  <si>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</si>
  <si>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</si>
  <si>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</si>
  <si>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</si>
  <si>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</si>
  <si>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</si>
  <si>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</si>
  <si>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</si>
  <si>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</si>
  <si>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</si>
  <si>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</si>
  <si>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</si>
  <si>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</si>
  <si>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</si>
  <si>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</si>
  <si>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</si>
  <si>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</si>
  <si>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</si>
  <si>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</si>
  <si>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</si>
  <si>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</si>
  <si>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</si>
  <si>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</si>
  <si>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</si>
  <si>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</si>
  <si>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</si>
  <si>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</si>
  <si>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</si>
  <si>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</si>
  <si>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</si>
  <si>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</si>
  <si>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</si>
  <si>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</si>
  <si>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</si>
  <si>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</si>
  <si>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</si>
  <si>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</si>
  <si>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</si>
  <si>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</si>
  <si>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</si>
  <si>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</si>
  <si>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</si>
  <si>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</si>
  <si>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</si>
  <si>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Ltd,Commerical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</si>
  <si>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</si>
  <si>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</si>
  <si>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</si>
  <si>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</si>
  <si>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</si>
  <si>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</si>
  <si>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</si>
  <si>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</si>
  <si>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</si>
  <si>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</si>
  <si>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</si>
  <si>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</si>
  <si>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</si>
  <si>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</si>
  <si>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</si>
  <si>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</si>
  <si>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</si>
  <si>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</si>
  <si>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</si>
  <si>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</si>
  <si>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</si>
  <si>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</si>
  <si>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</si>
  <si>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</si>
  <si>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</si>
  <si>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</si>
  <si>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</si>
  <si>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</si>
  <si>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</si>
  <si>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</si>
  <si>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</si>
  <si>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</si>
  <si>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</si>
  <si>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</si>
  <si>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</si>
  <si>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</si>
  <si>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</si>
  <si>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</si>
  <si>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</si>
  <si>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</si>
  <si>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</si>
  <si>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</si>
  <si>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</si>
  <si>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</si>
  <si>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</si>
  <si>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</si>
  <si>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</si>
  <si>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</si>
  <si>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</si>
  <si>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</si>
  <si>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</si>
  <si>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</si>
  <si>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</si>
  <si>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</si>
  <si>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</si>
  <si>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</si>
  <si>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</si>
  <si>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</si>
  <si>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</si>
  <si>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</si>
  <si>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</si>
  <si>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</si>
  <si>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</si>
  <si>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</si>
  <si>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</si>
  <si>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</si>
  <si>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</si>
  <si>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</si>
  <si>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</si>
  <si>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</si>
  <si>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</si>
  <si>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</si>
  <si>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</si>
  <si>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</si>
  <si>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</si>
  <si>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</si>
  <si>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</si>
  <si>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</si>
  <si>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</si>
  <si>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</si>
  <si>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</si>
  <si>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</si>
  <si>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</si>
  <si>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</si>
  <si>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</si>
  <si>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</si>
  <si>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</si>
  <si>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</si>
  <si>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</si>
  <si>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</si>
  <si>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</si>
  <si>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</si>
  <si>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</si>
  <si>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</si>
  <si>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</si>
  <si>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</si>
  <si>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</si>
  <si>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</si>
  <si>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</si>
  <si>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</si>
  <si>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</si>
  <si>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</si>
  <si>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</si>
  <si>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</si>
  <si>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</si>
  <si>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</si>
  <si>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</si>
  <si>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</si>
  <si>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</si>
  <si>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</si>
  <si>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</si>
  <si>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</si>
  <si>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</si>
  <si>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</si>
  <si>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</si>
  <si>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</si>
  <si>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</si>
  <si>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</si>
  <si>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</si>
  <si>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</si>
  <si>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</si>
  <si>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</si>
  <si>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</si>
  <si>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</si>
  <si>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</si>
  <si>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</si>
  <si>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</si>
  <si>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</si>
  <si>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</si>
  <si>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</si>
  <si>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</si>
  <si>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</si>
  <si>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</si>
  <si>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</si>
  <si>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</si>
  <si>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</si>
  <si>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</si>
  <si>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</si>
  <si>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</si>
  <si>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</si>
  <si>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</si>
  <si>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</si>
  <si>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</si>
  <si>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</si>
  <si>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</si>
  <si>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</si>
  <si>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</si>
  <si>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</si>
  <si>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</si>
  <si>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</si>
  <si>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</si>
  <si>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</si>
  <si>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</si>
  <si>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</si>
  <si>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</si>
  <si>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</si>
  <si>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</si>
  <si>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</si>
  <si>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</si>
  <si>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</si>
  <si>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</si>
  <si>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</si>
  <si>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</si>
  <si>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</si>
  <si>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</si>
  <si>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</si>
  <si>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</si>
  <si>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</si>
  <si>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</si>
  <si>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</si>
  <si>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</si>
  <si>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</si>
  <si>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</si>
  <si>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</si>
  <si>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</si>
  <si>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</si>
  <si>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</si>
  <si>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</si>
  <si>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</si>
  <si>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</si>
  <si>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</si>
  <si>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</si>
  <si>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</si>
  <si>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</si>
  <si>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</si>
  <si>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</si>
  <si>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</si>
  <si>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</si>
  <si>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</si>
  <si>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</si>
  <si>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</si>
  <si>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</si>
  <si>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</si>
  <si>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</si>
  <si>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</si>
  <si>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</si>
  <si>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</si>
  <si>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</si>
  <si>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</si>
  <si>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</si>
  <si>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</si>
  <si>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</si>
  <si>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</si>
  <si>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</si>
  <si>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</si>
  <si>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</si>
  <si>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</si>
  <si>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</si>
  <si>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</si>
  <si>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</si>
  <si>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</si>
  <si>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</si>
  <si>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</si>
  <si>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</si>
  <si>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</si>
  <si>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</si>
  <si>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</si>
  <si>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</si>
  <si>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</si>
  <si>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</si>
  <si>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</si>
  <si>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</si>
  <si>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</si>
  <si>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</si>
  <si>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</si>
  <si>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</si>
  <si>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</si>
  <si>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</si>
  <si>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</si>
  <si>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</si>
  <si>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</si>
  <si>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</si>
  <si>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</si>
  <si>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</si>
  <si>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</si>
  <si>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</si>
  <si>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</si>
  <si>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</si>
  <si>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</si>
  <si>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</si>
  <si>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</si>
  <si>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</si>
  <si>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</si>
  <si>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</si>
  <si>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</si>
  <si>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</si>
  <si>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</si>
  <si>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</si>
  <si>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</si>
  <si>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</si>
  <si>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</si>
  <si>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</si>
  <si>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</si>
  <si>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</si>
  <si>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</si>
  <si>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</si>
  <si>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</si>
  <si>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</si>
  <si>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</si>
  <si>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</si>
  <si>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</si>
  <si>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</si>
  <si>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</si>
  <si>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</si>
  <si>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</si>
  <si>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</si>
  <si>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</si>
  <si>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</si>
  <si>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</si>
  <si>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</si>
  <si>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</si>
  <si>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</si>
  <si>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</si>
  <si>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</si>
  <si>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</si>
  <si>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</si>
  <si>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</si>
  <si>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</si>
  <si>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</si>
  <si>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</si>
  <si>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</si>
  <si>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</si>
  <si>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</si>
  <si>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</si>
  <si>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</si>
  <si>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</si>
  <si>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</si>
  <si>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</si>
  <si>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</si>
  <si>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</si>
  <si>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</si>
  <si>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</si>
  <si>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</si>
  <si>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</si>
  <si>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</si>
  <si>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</si>
  <si>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</si>
  <si>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</si>
  <si>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</si>
  <si>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</si>
  <si>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</si>
  <si>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</si>
  <si>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</si>
  <si>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31/01/2026</t>
  </si>
  <si>
    <t>SXL 1422</t>
  </si>
  <si>
    <t>Construction Materials (SXL 1422)</t>
  </si>
  <si>
    <t>A1 IRONMONGERY LIMITED,Crown Paints,DECCO LIMITED,DIAMOND INDUSTRIAL SUPPLY COMPANY LIMITED,Gibb and Beveridge (Engineering Agencies) Ltd,HARLEQUIN FIXINGS AND SEALANTS LIMITED,Highland Industrial Supplies Ltd,IMPERIAL CHEMICAL INDUSTRIES LIMITED,M.K.M. BUILDING SUPPLIES (HOLDINGS) LIMITED,PRO PAINTS (AYRSHIRE) LIMITED,S.I.I.S Limited,SEALCO (SCOTLAND)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</si>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</sst>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522/view" TargetMode="External"/><Relationship Id="rId_hyperlink_27" Type="http://schemas.openxmlformats.org/officeDocument/2006/relationships/hyperlink" Target="https://hunterpcm.uk/portal/framework/14637/view" TargetMode="External"/><Relationship Id="rId_hyperlink_28" Type="http://schemas.openxmlformats.org/officeDocument/2006/relationships/hyperlink" Target="https://hunterpcm.uk/portal/framework/16517/view" TargetMode="External"/><Relationship Id="rId_hyperlink_29" Type="http://schemas.openxmlformats.org/officeDocument/2006/relationships/hyperlink" Target="https://hunterpcm.uk/portal/framework/15642/view" TargetMode="External"/><Relationship Id="rId_hyperlink_30" Type="http://schemas.openxmlformats.org/officeDocument/2006/relationships/hyperlink" Target="https://hunterpcm.uk/portal/framework/21575/view" TargetMode="External"/><Relationship Id="rId_hyperlink_31" Type="http://schemas.openxmlformats.org/officeDocument/2006/relationships/hyperlink" Target="https://hunterpcm.uk/portal/framework/21577/view" TargetMode="External"/><Relationship Id="rId_hyperlink_32" Type="http://schemas.openxmlformats.org/officeDocument/2006/relationships/hyperlink" Target="https://hunterpcm.uk/portal/framework/21580/view" TargetMode="External"/><Relationship Id="rId_hyperlink_33" Type="http://schemas.openxmlformats.org/officeDocument/2006/relationships/hyperlink" Target="https://hunterpcm.uk/portal/framework/21582/view" TargetMode="External"/><Relationship Id="rId_hyperlink_34" Type="http://schemas.openxmlformats.org/officeDocument/2006/relationships/hyperlink" Target="https://hunterpcm.uk/portal/framework/21614/view" TargetMode="External"/><Relationship Id="rId_hyperlink_35" Type="http://schemas.openxmlformats.org/officeDocument/2006/relationships/hyperlink" Target="https://hunterpcm.uk/portal/framework/28932/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5665/view" TargetMode="External"/><Relationship Id="rId_hyperlink_46" Type="http://schemas.openxmlformats.org/officeDocument/2006/relationships/hyperlink" Target="https://hunterpcm.uk/portal/framework/15661/view" TargetMode="External"/><Relationship Id="rId_hyperlink_47" Type="http://schemas.openxmlformats.org/officeDocument/2006/relationships/hyperlink" Target="https://hunterpcm.uk/portal/framework/19330/view" TargetMode="External"/><Relationship Id="rId_hyperlink_48" Type="http://schemas.openxmlformats.org/officeDocument/2006/relationships/hyperlink" Target="https://hunterpcm.uk/portal/framework/20953/view" TargetMode="External"/><Relationship Id="rId_hyperlink_49" Type="http://schemas.openxmlformats.org/officeDocument/2006/relationships/hyperlink" Target="https://hunterpcm.uk/portal/framework/20579/view" TargetMode="External"/><Relationship Id="rId_hyperlink_50" Type="http://schemas.openxmlformats.org/officeDocument/2006/relationships/hyperlink" Target="https://hunterpcm.uk/portal/framework/25558/view" TargetMode="External"/><Relationship Id="rId_hyperlink_51" Type="http://schemas.openxmlformats.org/officeDocument/2006/relationships/hyperlink" Target="https://hunterpcm.uk/portal/framework/22704/view" TargetMode="External"/><Relationship Id="rId_hyperlink_52" Type="http://schemas.openxmlformats.org/officeDocument/2006/relationships/hyperlink" Target="https://hunterpcm.uk/portal/framework/22708/view" TargetMode="External"/><Relationship Id="rId_hyperlink_53" Type="http://schemas.openxmlformats.org/officeDocument/2006/relationships/hyperlink" Target="https://hunterpcm.uk/portal/framework/29105/view" TargetMode="External"/><Relationship Id="rId_hyperlink_54" Type="http://schemas.openxmlformats.org/officeDocument/2006/relationships/hyperlink" Target="https://hunterpcm.uk/portal/framework/31488/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16373/view" TargetMode="External"/><Relationship Id="rId_hyperlink_57" Type="http://schemas.openxmlformats.org/officeDocument/2006/relationships/hyperlink" Target="https://hunterpcm.uk/portal/framework/25228/view" TargetMode="External"/><Relationship Id="rId_hyperlink_58" Type="http://schemas.openxmlformats.org/officeDocument/2006/relationships/hyperlink" Target="https://hunterpcm.uk/portal/framework/27591/view" TargetMode="External"/><Relationship Id="rId_hyperlink_59" Type="http://schemas.openxmlformats.org/officeDocument/2006/relationships/hyperlink" Target="https://hunterpcm.uk/portal/framework/32243/view" TargetMode="External"/><Relationship Id="rId_hyperlink_60" Type="http://schemas.openxmlformats.org/officeDocument/2006/relationships/hyperlink" Target="https://hunterpcm.uk/portal/framework/32575/view" TargetMode="External"/><Relationship Id="rId_hyperlink_61" Type="http://schemas.openxmlformats.org/officeDocument/2006/relationships/hyperlink" Target="https://hunterpcm.uk/portal/framework/15810/view" TargetMode="External"/><Relationship Id="rId_hyperlink_62" Type="http://schemas.openxmlformats.org/officeDocument/2006/relationships/hyperlink" Target="https://hunterpcm.uk/portal/framework/16108/view" TargetMode="External"/><Relationship Id="rId_hyperlink_63" Type="http://schemas.openxmlformats.org/officeDocument/2006/relationships/hyperlink" Target="https://hunterpcm.uk/portal/framework/29165/view" TargetMode="External"/><Relationship Id="rId_hyperlink_64" Type="http://schemas.openxmlformats.org/officeDocument/2006/relationships/hyperlink" Target="https://hunterpcm.uk/portal/framework/32241/view" TargetMode="External"/><Relationship Id="rId_hyperlink_65" Type="http://schemas.openxmlformats.org/officeDocument/2006/relationships/hyperlink" Target="https://hunterpcm.uk/portal/framework/5558/view" TargetMode="External"/><Relationship Id="rId_hyperlink_66" Type="http://schemas.openxmlformats.org/officeDocument/2006/relationships/hyperlink" Target="https://hunterpcm.uk/portal/framework/15552/view" TargetMode="External"/><Relationship Id="rId_hyperlink_67" Type="http://schemas.openxmlformats.org/officeDocument/2006/relationships/hyperlink" Target="https://hunterpcm.uk/portal/framework/19911/view" TargetMode="External"/><Relationship Id="rId_hyperlink_68" Type="http://schemas.openxmlformats.org/officeDocument/2006/relationships/hyperlink" Target="https://hunterpcm.uk/portal/framework/23961/view" TargetMode="External"/><Relationship Id="rId_hyperlink_69" Type="http://schemas.openxmlformats.org/officeDocument/2006/relationships/hyperlink" Target="https://hunterpcm.uk/portal/framework/30376/view" TargetMode="External"/><Relationship Id="rId_hyperlink_70" Type="http://schemas.openxmlformats.org/officeDocument/2006/relationships/hyperlink" Target="https://hunterpcm.uk/portal/framework/15732/view" TargetMode="External"/><Relationship Id="rId_hyperlink_71" Type="http://schemas.openxmlformats.org/officeDocument/2006/relationships/hyperlink" Target="https://hunterpcm.uk/portal/framework/19221/view" TargetMode="External"/><Relationship Id="rId_hyperlink_72" Type="http://schemas.openxmlformats.org/officeDocument/2006/relationships/hyperlink" Target="https://hunterpcm.uk/portal/framework/32434/view" TargetMode="External"/><Relationship Id="rId_hyperlink_73" Type="http://schemas.openxmlformats.org/officeDocument/2006/relationships/hyperlink" Target="https://hunterpcm.uk/portal/framework/20695/view" TargetMode="External"/><Relationship Id="rId_hyperlink_74" Type="http://schemas.openxmlformats.org/officeDocument/2006/relationships/hyperlink" Target="https://hunterpcm.uk/portal/framework/20696/view" TargetMode="External"/><Relationship Id="rId_hyperlink_75" Type="http://schemas.openxmlformats.org/officeDocument/2006/relationships/hyperlink" Target="https://hunterpcm.uk/portal/framework/11678/view" TargetMode="External"/><Relationship Id="rId_hyperlink_76" Type="http://schemas.openxmlformats.org/officeDocument/2006/relationships/hyperlink" Target="https://hunterpcm.uk/portal/framework/18833/view" TargetMode="External"/><Relationship Id="rId_hyperlink_77" Type="http://schemas.openxmlformats.org/officeDocument/2006/relationships/hyperlink" Target="https://hunterpcm.uk/portal/framework/18834/view" TargetMode="External"/><Relationship Id="rId_hyperlink_78" Type="http://schemas.openxmlformats.org/officeDocument/2006/relationships/hyperlink" Target="https://hunterpcm.uk/portal/framework/18835/view" TargetMode="External"/><Relationship Id="rId_hyperlink_79" Type="http://schemas.openxmlformats.org/officeDocument/2006/relationships/hyperlink" Target="https://hunterpcm.uk/portal/framework/24656/view" TargetMode="External"/><Relationship Id="rId_hyperlink_80" Type="http://schemas.openxmlformats.org/officeDocument/2006/relationships/hyperlink" Target="https://hunterpcm.uk/portal/framework/26240/view" TargetMode="External"/><Relationship Id="rId_hyperlink_81" Type="http://schemas.openxmlformats.org/officeDocument/2006/relationships/hyperlink" Target="https://hunterpcm.uk/portal/framework/26576/view" TargetMode="External"/><Relationship Id="rId_hyperlink_82" Type="http://schemas.openxmlformats.org/officeDocument/2006/relationships/hyperlink" Target="https://hunterpcm.uk/portal/framework/24657/view" TargetMode="External"/><Relationship Id="rId_hyperlink_83" Type="http://schemas.openxmlformats.org/officeDocument/2006/relationships/hyperlink" Target="https://hunterpcm.uk/portal/framework/21982/view" TargetMode="External"/><Relationship Id="rId_hyperlink_84" Type="http://schemas.openxmlformats.org/officeDocument/2006/relationships/hyperlink" Target="https://hunterpcm.uk/portal/framework/32900/view" TargetMode="External"/><Relationship Id="rId_hyperlink_85" Type="http://schemas.openxmlformats.org/officeDocument/2006/relationships/hyperlink" Target="https://hunterpcm.uk/portal/framework/20632/view" TargetMode="External"/><Relationship Id="rId_hyperlink_86" Type="http://schemas.openxmlformats.org/officeDocument/2006/relationships/hyperlink" Target="https://hunterpcm.uk/portal/framework/20668/view" TargetMode="External"/><Relationship Id="rId_hyperlink_87" Type="http://schemas.openxmlformats.org/officeDocument/2006/relationships/hyperlink" Target="https://hunterpcm.uk/portal/framework/32096/view" TargetMode="External"/><Relationship Id="rId_hyperlink_88" Type="http://schemas.openxmlformats.org/officeDocument/2006/relationships/hyperlink" Target="https://hunterpcm.uk/portal/framework/18946/view" TargetMode="External"/><Relationship Id="rId_hyperlink_89" Type="http://schemas.openxmlformats.org/officeDocument/2006/relationships/hyperlink" Target="https://hunterpcm.uk/portal/framework/26633/view" TargetMode="External"/><Relationship Id="rId_hyperlink_90" Type="http://schemas.openxmlformats.org/officeDocument/2006/relationships/hyperlink" Target="https://hunterpcm.uk/portal/framework/23477/view" TargetMode="External"/><Relationship Id="rId_hyperlink_91" Type="http://schemas.openxmlformats.org/officeDocument/2006/relationships/hyperlink" Target="https://hunterpcm.uk/portal/framework/23478/view" TargetMode="External"/><Relationship Id="rId_hyperlink_92" Type="http://schemas.openxmlformats.org/officeDocument/2006/relationships/hyperlink" Target="https://hunterpcm.uk/portal/framework/29061/view" TargetMode="External"/><Relationship Id="rId_hyperlink_93" Type="http://schemas.openxmlformats.org/officeDocument/2006/relationships/hyperlink" Target="https://hunterpcm.uk/portal/framework/29062/view" TargetMode="External"/><Relationship Id="rId_hyperlink_94" Type="http://schemas.openxmlformats.org/officeDocument/2006/relationships/hyperlink" Target="https://hunterpcm.uk/portal/framework/29063/view" TargetMode="External"/><Relationship Id="rId_hyperlink_95" Type="http://schemas.openxmlformats.org/officeDocument/2006/relationships/hyperlink" Target="https://hunterpcm.uk/portal/framework/34104/view" TargetMode="External"/><Relationship Id="rId_hyperlink_96" Type="http://schemas.openxmlformats.org/officeDocument/2006/relationships/hyperlink" Target="https://hunterpcm.uk/portal/framework/34105/view" TargetMode="External"/><Relationship Id="rId_hyperlink_97" Type="http://schemas.openxmlformats.org/officeDocument/2006/relationships/hyperlink" Target="https://hunterpcm.uk/portal/framework/34107/view" TargetMode="External"/><Relationship Id="rId_hyperlink_98" Type="http://schemas.openxmlformats.org/officeDocument/2006/relationships/hyperlink" Target="https://hunterpcm.uk/portal/framework/34108/view" TargetMode="External"/><Relationship Id="rId_hyperlink_99" Type="http://schemas.openxmlformats.org/officeDocument/2006/relationships/hyperlink" Target="https://hunterpcm.uk/portal/framework/34109/view" TargetMode="External"/><Relationship Id="rId_hyperlink_100" Type="http://schemas.openxmlformats.org/officeDocument/2006/relationships/hyperlink" Target="https://hunterpcm.uk/portal/framework/20810/view" TargetMode="External"/><Relationship Id="rId_hyperlink_101" Type="http://schemas.openxmlformats.org/officeDocument/2006/relationships/hyperlink" Target="https://hunterpcm.uk/portal/framework/22554/view" TargetMode="External"/><Relationship Id="rId_hyperlink_102" Type="http://schemas.openxmlformats.org/officeDocument/2006/relationships/hyperlink" Target="https://hunterpcm.uk/portal/framework/24877/view" TargetMode="External"/><Relationship Id="rId_hyperlink_103" Type="http://schemas.openxmlformats.org/officeDocument/2006/relationships/hyperlink" Target="https://hunterpcm.uk/portal/framework/29199/view" TargetMode="External"/><Relationship Id="rId_hyperlink_104" Type="http://schemas.openxmlformats.org/officeDocument/2006/relationships/hyperlink" Target="https://hunterpcm.uk/portal/framework/20672/view" TargetMode="External"/><Relationship Id="rId_hyperlink_105" Type="http://schemas.openxmlformats.org/officeDocument/2006/relationships/hyperlink" Target="https://hunterpcm.uk/portal/framework/20680/view" TargetMode="External"/><Relationship Id="rId_hyperlink_106" Type="http://schemas.openxmlformats.org/officeDocument/2006/relationships/hyperlink" Target="https://hunterpcm.uk/portal/framework/10639/view" TargetMode="External"/><Relationship Id="rId_hyperlink_107" Type="http://schemas.openxmlformats.org/officeDocument/2006/relationships/hyperlink" Target="https://hunterpcm.uk/portal/framework/22990/view" TargetMode="External"/><Relationship Id="rId_hyperlink_108" Type="http://schemas.openxmlformats.org/officeDocument/2006/relationships/hyperlink" Target="https://hunterpcm.uk/portal/framework/18873/view" TargetMode="External"/><Relationship Id="rId_hyperlink_109" Type="http://schemas.openxmlformats.org/officeDocument/2006/relationships/hyperlink" Target="https://hunterpcm.uk/portal/framework/22553/view" TargetMode="External"/><Relationship Id="rId_hyperlink_110" Type="http://schemas.openxmlformats.org/officeDocument/2006/relationships/hyperlink" Target="https://hunterpcm.uk/portal/framework/22556/view" TargetMode="External"/><Relationship Id="rId_hyperlink_111" Type="http://schemas.openxmlformats.org/officeDocument/2006/relationships/hyperlink" Target="https://hunterpcm.uk/portal/framework/17636/view" TargetMode="External"/><Relationship Id="rId_hyperlink_112" Type="http://schemas.openxmlformats.org/officeDocument/2006/relationships/hyperlink" Target="https://hunterpcm.uk/portal/framework/22884/view" TargetMode="External"/><Relationship Id="rId_hyperlink_113" Type="http://schemas.openxmlformats.org/officeDocument/2006/relationships/hyperlink" Target="https://hunterpcm.uk/portal/framework/28924/view" TargetMode="External"/><Relationship Id="rId_hyperlink_114" Type="http://schemas.openxmlformats.org/officeDocument/2006/relationships/hyperlink" Target="https://hunterpcm.uk/portal/framework/24467/view" TargetMode="External"/><Relationship Id="rId_hyperlink_115" Type="http://schemas.openxmlformats.org/officeDocument/2006/relationships/hyperlink" Target="https://hunterpcm.uk/portal/framework/33900/view" TargetMode="External"/><Relationship Id="rId_hyperlink_116" Type="http://schemas.openxmlformats.org/officeDocument/2006/relationships/hyperlink" Target="https://hunterpcm.uk/portal/framework/20666/view" TargetMode="External"/><Relationship Id="rId_hyperlink_117" Type="http://schemas.openxmlformats.org/officeDocument/2006/relationships/hyperlink" Target="https://hunterpcm.uk/portal/framework/24471/view" TargetMode="External"/><Relationship Id="rId_hyperlink_118" Type="http://schemas.openxmlformats.org/officeDocument/2006/relationships/hyperlink" Target="https://hunterpcm.uk/portal/framework/24478/view" TargetMode="External"/><Relationship Id="rId_hyperlink_119" Type="http://schemas.openxmlformats.org/officeDocument/2006/relationships/hyperlink" Target="https://hunterpcm.uk/portal/framework/25445/view" TargetMode="External"/><Relationship Id="rId_hyperlink_120" Type="http://schemas.openxmlformats.org/officeDocument/2006/relationships/hyperlink" Target="https://hunterpcm.uk/portal/framework/20009/view" TargetMode="External"/><Relationship Id="rId_hyperlink_121" Type="http://schemas.openxmlformats.org/officeDocument/2006/relationships/hyperlink" Target="https://hunterpcm.uk/portal/framework/20011/view" TargetMode="External"/><Relationship Id="rId_hyperlink_122" Type="http://schemas.openxmlformats.org/officeDocument/2006/relationships/hyperlink" Target="https://hunterpcm.uk/portal/framework/20882/view" TargetMode="External"/><Relationship Id="rId_hyperlink_123" Type="http://schemas.openxmlformats.org/officeDocument/2006/relationships/hyperlink" Target="https://hunterpcm.uk/portal/framework/24684/view" TargetMode="External"/><Relationship Id="rId_hyperlink_124" Type="http://schemas.openxmlformats.org/officeDocument/2006/relationships/hyperlink" Target="https://hunterpcm.uk/portal/framework/29064/view" TargetMode="External"/><Relationship Id="rId_hyperlink_125" Type="http://schemas.openxmlformats.org/officeDocument/2006/relationships/hyperlink" Target="https://hunterpcm.uk/portal/framework/29044/view" TargetMode="External"/><Relationship Id="rId_hyperlink_126" Type="http://schemas.openxmlformats.org/officeDocument/2006/relationships/hyperlink" Target="https://hunterpcm.uk/portal/framework/28828/view" TargetMode="External"/><Relationship Id="rId_hyperlink_127" Type="http://schemas.openxmlformats.org/officeDocument/2006/relationships/hyperlink" Target="https://hunterpcm.uk/portal/framework/29964/view" TargetMode="External"/><Relationship Id="rId_hyperlink_128" Type="http://schemas.openxmlformats.org/officeDocument/2006/relationships/hyperlink" Target="https://hunterpcm.uk/portal/framework/21584/view" TargetMode="External"/><Relationship Id="rId_hyperlink_129" Type="http://schemas.openxmlformats.org/officeDocument/2006/relationships/hyperlink" Target="https://hunterpcm.uk/portal/framework/26308/view" TargetMode="External"/><Relationship Id="rId_hyperlink_130" Type="http://schemas.openxmlformats.org/officeDocument/2006/relationships/hyperlink" Target="https://hunterpcm.uk/portal/framework/29020/view" TargetMode="External"/><Relationship Id="rId_hyperlink_131" Type="http://schemas.openxmlformats.org/officeDocument/2006/relationships/hyperlink" Target="https://hunterpcm.uk/portal/framework/29049/view" TargetMode="External"/><Relationship Id="rId_hyperlink_132" Type="http://schemas.openxmlformats.org/officeDocument/2006/relationships/hyperlink" Target="https://hunterpcm.uk/portal/framework/22152/view" TargetMode="External"/><Relationship Id="rId_hyperlink_133" Type="http://schemas.openxmlformats.org/officeDocument/2006/relationships/hyperlink" Target="https://hunterpcm.uk/portal/framework/22886/view" TargetMode="External"/><Relationship Id="rId_hyperlink_134" Type="http://schemas.openxmlformats.org/officeDocument/2006/relationships/hyperlink" Target="https://hunterpcm.uk/portal/framework/24608/view" TargetMode="External"/><Relationship Id="rId_hyperlink_135" Type="http://schemas.openxmlformats.org/officeDocument/2006/relationships/hyperlink" Target="https://hunterpcm.uk/portal/framework/24611/view" TargetMode="External"/><Relationship Id="rId_hyperlink_136" Type="http://schemas.openxmlformats.org/officeDocument/2006/relationships/hyperlink" Target="https://hunterpcm.uk/portal/framework/14383/view" TargetMode="External"/><Relationship Id="rId_hyperlink_137" Type="http://schemas.openxmlformats.org/officeDocument/2006/relationships/hyperlink" Target="https://hunterpcm.uk/portal/framework/22571/view" TargetMode="External"/><Relationship Id="rId_hyperlink_138" Type="http://schemas.openxmlformats.org/officeDocument/2006/relationships/hyperlink" Target="https://hunterpcm.uk/portal/framework/19609/view" TargetMode="External"/><Relationship Id="rId_hyperlink_139" Type="http://schemas.openxmlformats.org/officeDocument/2006/relationships/hyperlink" Target="https://hunterpcm.uk/portal/framework/22558/view" TargetMode="External"/><Relationship Id="rId_hyperlink_140" Type="http://schemas.openxmlformats.org/officeDocument/2006/relationships/hyperlink" Target="https://hunterpcm.uk/portal/framework/27280/view" TargetMode="External"/><Relationship Id="rId_hyperlink_141" Type="http://schemas.openxmlformats.org/officeDocument/2006/relationships/hyperlink" Target="https://hunterpcm.uk/portal/framework/20813/view" TargetMode="External"/><Relationship Id="rId_hyperlink_142" Type="http://schemas.openxmlformats.org/officeDocument/2006/relationships/hyperlink" Target="https://hunterpcm.uk/portal/framework/25282/view" TargetMode="External"/><Relationship Id="rId_hyperlink_143" Type="http://schemas.openxmlformats.org/officeDocument/2006/relationships/hyperlink" Target="https://hunterpcm.uk/portal/framework/19607/view" TargetMode="External"/><Relationship Id="rId_hyperlink_144" Type="http://schemas.openxmlformats.org/officeDocument/2006/relationships/hyperlink" Target="https://hunterpcm.uk/portal/framework/22563/view" TargetMode="External"/><Relationship Id="rId_hyperlink_145" Type="http://schemas.openxmlformats.org/officeDocument/2006/relationships/hyperlink" Target="https://hunterpcm.uk/portal/framework/23353/view" TargetMode="External"/><Relationship Id="rId_hyperlink_146" Type="http://schemas.openxmlformats.org/officeDocument/2006/relationships/hyperlink" Target="https://hunterpcm.uk/portal/framework/23355/view" TargetMode="External"/><Relationship Id="rId_hyperlink_147" Type="http://schemas.openxmlformats.org/officeDocument/2006/relationships/hyperlink" Target="https://hunterpcm.uk/portal/framework/23356/view" TargetMode="External"/><Relationship Id="rId_hyperlink_148" Type="http://schemas.openxmlformats.org/officeDocument/2006/relationships/hyperlink" Target="https://hunterpcm.uk/portal/framework/29468/view" TargetMode="External"/><Relationship Id="rId_hyperlink_149" Type="http://schemas.openxmlformats.org/officeDocument/2006/relationships/hyperlink" Target="https://hunterpcm.uk/portal/framework/24633/view" TargetMode="External"/><Relationship Id="rId_hyperlink_150" Type="http://schemas.openxmlformats.org/officeDocument/2006/relationships/hyperlink" Target="https://hunterpcm.uk/portal/framework/34365/view" TargetMode="External"/><Relationship Id="rId_hyperlink_151" Type="http://schemas.openxmlformats.org/officeDocument/2006/relationships/hyperlink" Target="https://hunterpcm.uk/portal/framework/24610/view" TargetMode="External"/><Relationship Id="rId_hyperlink_152" Type="http://schemas.openxmlformats.org/officeDocument/2006/relationships/hyperlink" Target="https://hunterpcm.uk/portal/framework/27015/view" TargetMode="External"/><Relationship Id="rId_hyperlink_153" Type="http://schemas.openxmlformats.org/officeDocument/2006/relationships/hyperlink" Target="https://hunterpcm.uk/portal/framework/29065/view" TargetMode="External"/><Relationship Id="rId_hyperlink_154" Type="http://schemas.openxmlformats.org/officeDocument/2006/relationships/hyperlink" Target="https://hunterpcm.uk/portal/framework/17281/view" TargetMode="External"/><Relationship Id="rId_hyperlink_155" Type="http://schemas.openxmlformats.org/officeDocument/2006/relationships/hyperlink" Target="https://hunterpcm.uk/portal/framework/29145/view" TargetMode="External"/><Relationship Id="rId_hyperlink_156" Type="http://schemas.openxmlformats.org/officeDocument/2006/relationships/hyperlink" Target="https://hunterpcm.uk/portal/framework/27240/view" TargetMode="External"/><Relationship Id="rId_hyperlink_157" Type="http://schemas.openxmlformats.org/officeDocument/2006/relationships/hyperlink" Target="https://hunterpcm.uk/portal/framework/29015/view" TargetMode="External"/><Relationship Id="rId_hyperlink_158" Type="http://schemas.openxmlformats.org/officeDocument/2006/relationships/hyperlink" Target="https://hunterpcm.uk/portal/framework/26279/view" TargetMode="External"/><Relationship Id="rId_hyperlink_159" Type="http://schemas.openxmlformats.org/officeDocument/2006/relationships/hyperlink" Target="https://hunterpcm.uk/portal/framework/27068/view" TargetMode="External"/><Relationship Id="rId_hyperlink_160" Type="http://schemas.openxmlformats.org/officeDocument/2006/relationships/hyperlink" Target="https://hunterpcm.uk/portal/framework/29066/view" TargetMode="External"/><Relationship Id="rId_hyperlink_161" Type="http://schemas.openxmlformats.org/officeDocument/2006/relationships/hyperlink" Target="https://hunterpcm.uk/portal/framework/29042/view" TargetMode="External"/><Relationship Id="rId_hyperlink_162" Type="http://schemas.openxmlformats.org/officeDocument/2006/relationships/hyperlink" Target="https://hunterpcm.uk/portal/framework/29043/view" TargetMode="External"/><Relationship Id="rId_hyperlink_163" Type="http://schemas.openxmlformats.org/officeDocument/2006/relationships/hyperlink" Target="https://hunterpcm.uk/portal/framework/10215/view" TargetMode="External"/><Relationship Id="rId_hyperlink_164" Type="http://schemas.openxmlformats.org/officeDocument/2006/relationships/hyperlink" Target="https://hunterpcm.uk/portal/framework/26657/view" TargetMode="External"/><Relationship Id="rId_hyperlink_165" Type="http://schemas.openxmlformats.org/officeDocument/2006/relationships/hyperlink" Target="https://hunterpcm.uk/portal/framework/33156/view" TargetMode="External"/><Relationship Id="rId_hyperlink_166" Type="http://schemas.openxmlformats.org/officeDocument/2006/relationships/hyperlink" Target="https://hunterpcm.uk/portal/framework/22550/view" TargetMode="External"/><Relationship Id="rId_hyperlink_167" Type="http://schemas.openxmlformats.org/officeDocument/2006/relationships/hyperlink" Target="https://hunterpcm.uk/portal/framework/24534/view" TargetMode="External"/><Relationship Id="rId_hyperlink_168" Type="http://schemas.openxmlformats.org/officeDocument/2006/relationships/hyperlink" Target="https://hunterpcm.uk/portal/framework/37436/view" TargetMode="External"/><Relationship Id="rId_hyperlink_169" Type="http://schemas.openxmlformats.org/officeDocument/2006/relationships/hyperlink" Target="https://hunterpcm.uk/portal/framework/24640/view" TargetMode="External"/><Relationship Id="rId_hyperlink_170" Type="http://schemas.openxmlformats.org/officeDocument/2006/relationships/hyperlink" Target="https://hunterpcm.uk/portal/framework/21579/view" TargetMode="External"/><Relationship Id="rId_hyperlink_171" Type="http://schemas.openxmlformats.org/officeDocument/2006/relationships/hyperlink" Target="https://hunterpcm.uk/portal/framework/20838/view" TargetMode="External"/><Relationship Id="rId_hyperlink_172" Type="http://schemas.openxmlformats.org/officeDocument/2006/relationships/hyperlink" Target="https://hunterpcm.uk/portal/framework/16515/view" TargetMode="External"/><Relationship Id="rId_hyperlink_173" Type="http://schemas.openxmlformats.org/officeDocument/2006/relationships/hyperlink" Target="https://hunterpcm.uk/portal/framework/28811/view" TargetMode="External"/><Relationship Id="rId_hyperlink_174" Type="http://schemas.openxmlformats.org/officeDocument/2006/relationships/hyperlink" Target="https://hunterpcm.uk/portal/framework/25212/view" TargetMode="External"/><Relationship Id="rId_hyperlink_175" Type="http://schemas.openxmlformats.org/officeDocument/2006/relationships/hyperlink" Target="https://hunterpcm.uk/portal/framework/21576/view" TargetMode="External"/><Relationship Id="rId_hyperlink_176" Type="http://schemas.openxmlformats.org/officeDocument/2006/relationships/hyperlink" Target="https://hunterpcm.uk/portal/framework/34651/view" TargetMode="External"/><Relationship Id="rId_hyperlink_177" Type="http://schemas.openxmlformats.org/officeDocument/2006/relationships/hyperlink" Target="https://hunterpcm.uk/portal/framework/24664/view" TargetMode="External"/><Relationship Id="rId_hyperlink_178" Type="http://schemas.openxmlformats.org/officeDocument/2006/relationships/hyperlink" Target="https://hunterpcm.uk/portal/framework/34840/view" TargetMode="External"/><Relationship Id="rId_hyperlink_179" Type="http://schemas.openxmlformats.org/officeDocument/2006/relationships/hyperlink" Target="https://hunterpcm.uk/portal/framework/28903/view" TargetMode="External"/><Relationship Id="rId_hyperlink_180" Type="http://schemas.openxmlformats.org/officeDocument/2006/relationships/hyperlink" Target="https://hunterpcm.uk/portal/framework/21416/view" TargetMode="External"/><Relationship Id="rId_hyperlink_181" Type="http://schemas.openxmlformats.org/officeDocument/2006/relationships/hyperlink" Target="https://hunterpcm.uk/portal/framework/21583/view" TargetMode="External"/><Relationship Id="rId_hyperlink_182"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3"/>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14522</v>
      </c>
      <c r="B27" t="s">
        <v>44</v>
      </c>
      <c r="C27" t="s">
        <v>153</v>
      </c>
      <c r="D27" t="s">
        <v>154</v>
      </c>
      <c r="E27" t="s">
        <v>155</v>
      </c>
      <c r="F27" t="s">
        <v>156</v>
      </c>
      <c r="G27" t="s">
        <v>93</v>
      </c>
      <c r="H27" t="s">
        <v>94</v>
      </c>
      <c r="J27" t="s">
        <v>157</v>
      </c>
      <c r="K27" t="s">
        <v>31</v>
      </c>
      <c r="L27" s="1" t="str">
        <f>HYPERLINK("https://hunterpcm.uk/portal/framework/14522/view", "https://hunterpcm.uk/portal/framework/14522/view")</f>
        <v>0</v>
      </c>
    </row>
    <row r="28" spans="1:12">
      <c r="A28">
        <v>14637</v>
      </c>
      <c r="B28" t="s">
        <v>44</v>
      </c>
      <c r="C28" t="s">
        <v>158</v>
      </c>
      <c r="D28" t="s">
        <v>147</v>
      </c>
      <c r="E28" t="s">
        <v>159</v>
      </c>
      <c r="F28" t="s">
        <v>160</v>
      </c>
      <c r="G28" t="s">
        <v>161</v>
      </c>
      <c r="H28" t="s">
        <v>162</v>
      </c>
      <c r="J28" t="s">
        <v>78</v>
      </c>
      <c r="K28" t="s">
        <v>152</v>
      </c>
      <c r="L28" s="1" t="str">
        <f>HYPERLINK("https://hunterpcm.uk/portal/framework/14637/view", "https://hunterpcm.uk/portal/framework/14637/view")</f>
        <v>0</v>
      </c>
    </row>
    <row r="29" spans="1:12">
      <c r="A29">
        <v>16517</v>
      </c>
      <c r="B29" t="s">
        <v>44</v>
      </c>
      <c r="C29" t="s">
        <v>163</v>
      </c>
      <c r="D29" t="s">
        <v>147</v>
      </c>
      <c r="E29" t="s">
        <v>164</v>
      </c>
      <c r="F29" t="s">
        <v>165</v>
      </c>
      <c r="G29" t="s">
        <v>166</v>
      </c>
      <c r="H29" t="s">
        <v>167</v>
      </c>
      <c r="J29" t="s">
        <v>78</v>
      </c>
      <c r="K29" t="s">
        <v>152</v>
      </c>
      <c r="L29" s="1" t="str">
        <f>HYPERLINK("https://hunterpcm.uk/portal/framework/16517/view", "https://hunterpcm.uk/portal/framework/16517/view")</f>
        <v>0</v>
      </c>
    </row>
    <row r="30" spans="1:12">
      <c r="A30">
        <v>15642</v>
      </c>
      <c r="B30" t="s">
        <v>44</v>
      </c>
      <c r="C30" t="s">
        <v>168</v>
      </c>
      <c r="D30" t="s">
        <v>147</v>
      </c>
      <c r="E30" t="s">
        <v>169</v>
      </c>
      <c r="F30" t="s">
        <v>170</v>
      </c>
      <c r="G30" t="s">
        <v>171</v>
      </c>
      <c r="H30" t="s">
        <v>172</v>
      </c>
      <c r="I30">
        <v>12</v>
      </c>
      <c r="J30" t="s">
        <v>51</v>
      </c>
      <c r="K30" t="s">
        <v>31</v>
      </c>
      <c r="L30" s="1" t="str">
        <f>HYPERLINK("https://hunterpcm.uk/portal/framework/15642/view", "https://hunterpcm.uk/portal/framework/15642/view")</f>
        <v>0</v>
      </c>
    </row>
    <row r="31" spans="1:12">
      <c r="A31">
        <v>21575</v>
      </c>
      <c r="B31" t="s">
        <v>44</v>
      </c>
      <c r="C31" t="s">
        <v>173</v>
      </c>
      <c r="D31" t="s">
        <v>63</v>
      </c>
      <c r="E31" t="s">
        <v>174</v>
      </c>
      <c r="F31" t="s">
        <v>175</v>
      </c>
      <c r="G31" t="s">
        <v>176</v>
      </c>
      <c r="H31" t="s">
        <v>177</v>
      </c>
      <c r="I31">
        <v>24</v>
      </c>
      <c r="J31" t="s">
        <v>78</v>
      </c>
      <c r="K31" t="s">
        <v>31</v>
      </c>
      <c r="L31" s="1" t="str">
        <f>HYPERLINK("https://hunterpcm.uk/portal/framework/21575/view", "https://hunterpcm.uk/portal/framework/21575/view")</f>
        <v>0</v>
      </c>
    </row>
    <row r="32" spans="1:12">
      <c r="A32">
        <v>21577</v>
      </c>
      <c r="B32" t="s">
        <v>44</v>
      </c>
      <c r="C32" t="s">
        <v>178</v>
      </c>
      <c r="D32" t="s">
        <v>154</v>
      </c>
      <c r="E32" t="s">
        <v>179</v>
      </c>
      <c r="F32" t="s">
        <v>180</v>
      </c>
      <c r="G32" t="s">
        <v>181</v>
      </c>
      <c r="H32" t="s">
        <v>182</v>
      </c>
      <c r="I32">
        <v>12</v>
      </c>
      <c r="J32" t="s">
        <v>157</v>
      </c>
      <c r="K32" t="s">
        <v>31</v>
      </c>
      <c r="L32" s="1" t="str">
        <f>HYPERLINK("https://hunterpcm.uk/portal/framework/21577/view", "https://hunterpcm.uk/portal/framework/21577/view")</f>
        <v>0</v>
      </c>
    </row>
    <row r="33" spans="1:12">
      <c r="A33">
        <v>21580</v>
      </c>
      <c r="B33" t="s">
        <v>44</v>
      </c>
      <c r="C33" t="s">
        <v>183</v>
      </c>
      <c r="D33" t="s">
        <v>147</v>
      </c>
      <c r="E33" t="s">
        <v>184</v>
      </c>
      <c r="F33" t="s">
        <v>185</v>
      </c>
      <c r="G33" t="s">
        <v>186</v>
      </c>
      <c r="H33" t="s">
        <v>187</v>
      </c>
      <c r="I33">
        <v>12</v>
      </c>
      <c r="J33" t="s">
        <v>157</v>
      </c>
      <c r="K33" t="s">
        <v>31</v>
      </c>
      <c r="L33" s="1" t="str">
        <f>HYPERLINK("https://hunterpcm.uk/portal/framework/21580/view", "https://hunterpcm.uk/portal/framework/21580/view")</f>
        <v>0</v>
      </c>
    </row>
    <row r="34" spans="1:12">
      <c r="A34">
        <v>21582</v>
      </c>
      <c r="B34" t="s">
        <v>44</v>
      </c>
      <c r="C34" t="s">
        <v>188</v>
      </c>
      <c r="D34" t="s">
        <v>147</v>
      </c>
      <c r="E34" t="s">
        <v>189</v>
      </c>
      <c r="F34" t="s">
        <v>190</v>
      </c>
      <c r="G34" t="s">
        <v>133</v>
      </c>
      <c r="H34" t="s">
        <v>134</v>
      </c>
      <c r="I34">
        <v>24</v>
      </c>
      <c r="J34" t="s">
        <v>157</v>
      </c>
      <c r="K34" t="s">
        <v>31</v>
      </c>
      <c r="L34" s="1" t="str">
        <f>HYPERLINK("https://hunterpcm.uk/portal/framework/21582/view", "https://hunterpcm.uk/portal/framework/21582/view")</f>
        <v>0</v>
      </c>
    </row>
    <row r="35" spans="1:12">
      <c r="A35">
        <v>21614</v>
      </c>
      <c r="B35" t="s">
        <v>44</v>
      </c>
      <c r="C35" t="s">
        <v>191</v>
      </c>
      <c r="D35" t="s">
        <v>147</v>
      </c>
      <c r="E35" t="s">
        <v>192</v>
      </c>
      <c r="F35" t="s">
        <v>193</v>
      </c>
      <c r="G35" t="s">
        <v>194</v>
      </c>
      <c r="H35" t="s">
        <v>195</v>
      </c>
      <c r="I35">
        <v>12</v>
      </c>
      <c r="J35" t="s">
        <v>78</v>
      </c>
      <c r="K35" t="s">
        <v>31</v>
      </c>
      <c r="L35" s="1" t="str">
        <f>HYPERLINK("https://hunterpcm.uk/portal/framework/21614/view", "https://hunterpcm.uk/portal/framework/21614/view")</f>
        <v>0</v>
      </c>
    </row>
    <row r="36" spans="1:12">
      <c r="A36">
        <v>28932</v>
      </c>
      <c r="B36" t="s">
        <v>44</v>
      </c>
      <c r="C36" t="s">
        <v>196</v>
      </c>
      <c r="D36" t="s">
        <v>147</v>
      </c>
      <c r="E36" t="s">
        <v>197</v>
      </c>
      <c r="F36" t="s">
        <v>198</v>
      </c>
      <c r="G36" t="s">
        <v>199</v>
      </c>
      <c r="H36" t="s">
        <v>200</v>
      </c>
      <c r="I36">
        <v>24</v>
      </c>
      <c r="J36" t="s">
        <v>157</v>
      </c>
      <c r="K36" t="s">
        <v>31</v>
      </c>
      <c r="L36" s="1" t="str">
        <f>HYPERLINK("https://hunterpcm.uk/portal/framework/28932/view", "https://hunterpcm.uk/portal/framework/28932/view")</f>
        <v>0</v>
      </c>
    </row>
    <row r="37" spans="1:12">
      <c r="A37">
        <v>25225</v>
      </c>
      <c r="B37" t="s">
        <v>44</v>
      </c>
      <c r="C37" t="s">
        <v>201</v>
      </c>
      <c r="D37" t="s">
        <v>147</v>
      </c>
      <c r="E37" t="s">
        <v>202</v>
      </c>
      <c r="F37" t="s">
        <v>203</v>
      </c>
      <c r="G37" t="s">
        <v>204</v>
      </c>
      <c r="H37" t="s">
        <v>205</v>
      </c>
      <c r="I37">
        <v>12</v>
      </c>
      <c r="J37" t="s">
        <v>157</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157</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157</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157</v>
      </c>
      <c r="K43" t="s">
        <v>206</v>
      </c>
      <c r="L43" s="1" t="str">
        <f>HYPERLINK("https://hunterpcm.uk/portal/framework/21430/view", "https://hunterpcm.uk/portal/framework/21430/view")</f>
        <v>0</v>
      </c>
    </row>
    <row r="44" spans="1:12">
      <c r="A44">
        <v>29515</v>
      </c>
      <c r="B44" t="s">
        <v>44</v>
      </c>
      <c r="C44" t="s">
        <v>237</v>
      </c>
      <c r="D44" t="s">
        <v>63</v>
      </c>
      <c r="E44" t="s">
        <v>238</v>
      </c>
      <c r="F44" t="s">
        <v>239</v>
      </c>
      <c r="G44" t="s">
        <v>240</v>
      </c>
      <c r="H44" t="s">
        <v>241</v>
      </c>
      <c r="J44" t="s">
        <v>157</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157</v>
      </c>
      <c r="K45" t="s">
        <v>38</v>
      </c>
      <c r="L45" s="1" t="str">
        <f>HYPERLINK("https://hunterpcm.uk/portal/framework/20691/view", "https://hunterpcm.uk/portal/framework/20691/view")</f>
        <v>0</v>
      </c>
    </row>
    <row r="46" spans="1:12">
      <c r="A46">
        <v>15665</v>
      </c>
      <c r="B46" t="s">
        <v>24</v>
      </c>
      <c r="C46" t="s">
        <v>246</v>
      </c>
      <c r="D46" t="s">
        <v>130</v>
      </c>
      <c r="E46" t="s">
        <v>247</v>
      </c>
      <c r="F46" t="s">
        <v>248</v>
      </c>
      <c r="G46" t="s">
        <v>249</v>
      </c>
      <c r="H46" t="s">
        <v>250</v>
      </c>
      <c r="I46">
        <v>24</v>
      </c>
      <c r="J46" t="s">
        <v>19</v>
      </c>
      <c r="K46" t="s">
        <v>31</v>
      </c>
      <c r="L46" s="1" t="str">
        <f>HYPERLINK("https://hunterpcm.uk/portal/framework/15665/view", "https://hunterpcm.uk/portal/framework/15665/view")</f>
        <v>0</v>
      </c>
    </row>
    <row r="47" spans="1:12">
      <c r="A47">
        <v>15661</v>
      </c>
      <c r="B47" t="s">
        <v>24</v>
      </c>
      <c r="C47" t="s">
        <v>251</v>
      </c>
      <c r="D47" t="s">
        <v>130</v>
      </c>
      <c r="E47" t="s">
        <v>252</v>
      </c>
      <c r="F47" t="s">
        <v>253</v>
      </c>
      <c r="G47" t="s">
        <v>254</v>
      </c>
      <c r="H47" t="s">
        <v>255</v>
      </c>
      <c r="J47" t="s">
        <v>256</v>
      </c>
      <c r="K47" t="s">
        <v>31</v>
      </c>
      <c r="L47" s="1" t="str">
        <f>HYPERLINK("https://hunterpcm.uk/portal/framework/15661/view", "https://hunterpcm.uk/portal/framework/15661/view")</f>
        <v>0</v>
      </c>
    </row>
    <row r="48" spans="1:12">
      <c r="A48">
        <v>19330</v>
      </c>
      <c r="B48" t="s">
        <v>24</v>
      </c>
      <c r="C48" t="s">
        <v>257</v>
      </c>
      <c r="D48" t="s">
        <v>130</v>
      </c>
      <c r="E48" t="s">
        <v>258</v>
      </c>
      <c r="F48" t="s">
        <v>259</v>
      </c>
      <c r="G48" t="s">
        <v>260</v>
      </c>
      <c r="H48" t="s">
        <v>261</v>
      </c>
      <c r="J48" t="s">
        <v>19</v>
      </c>
      <c r="K48" t="s">
        <v>31</v>
      </c>
      <c r="L48" s="1" t="str">
        <f>HYPERLINK("https://hunterpcm.uk/portal/framework/19330/view", "https://hunterpcm.uk/portal/framework/19330/view")</f>
        <v>0</v>
      </c>
    </row>
    <row r="49" spans="1:12">
      <c r="A49">
        <v>20953</v>
      </c>
      <c r="B49" t="s">
        <v>24</v>
      </c>
      <c r="C49" t="s">
        <v>262</v>
      </c>
      <c r="D49" t="s">
        <v>130</v>
      </c>
      <c r="E49" t="s">
        <v>263</v>
      </c>
      <c r="F49" t="s">
        <v>264</v>
      </c>
      <c r="G49" t="s">
        <v>265</v>
      </c>
      <c r="H49" t="s">
        <v>266</v>
      </c>
      <c r="I49">
        <v>12</v>
      </c>
      <c r="J49" t="s">
        <v>37</v>
      </c>
      <c r="K49" t="s">
        <v>31</v>
      </c>
      <c r="L49" s="1" t="str">
        <f>HYPERLINK("https://hunterpcm.uk/portal/framework/20953/view", "https://hunterpcm.uk/portal/framework/20953/view")</f>
        <v>0</v>
      </c>
    </row>
    <row r="50" spans="1:12">
      <c r="A50">
        <v>20579</v>
      </c>
      <c r="B50" t="s">
        <v>24</v>
      </c>
      <c r="C50" t="s">
        <v>267</v>
      </c>
      <c r="D50" t="s">
        <v>130</v>
      </c>
      <c r="E50" t="s">
        <v>268</v>
      </c>
      <c r="F50" t="s">
        <v>269</v>
      </c>
      <c r="G50" t="s">
        <v>270</v>
      </c>
      <c r="H50" t="s">
        <v>271</v>
      </c>
      <c r="I50">
        <v>12</v>
      </c>
      <c r="J50" t="s">
        <v>256</v>
      </c>
      <c r="K50" t="s">
        <v>31</v>
      </c>
      <c r="L50" s="1" t="str">
        <f>HYPERLINK("https://hunterpcm.uk/portal/framework/20579/view", "https://hunterpcm.uk/portal/framework/20579/view")</f>
        <v>0</v>
      </c>
    </row>
    <row r="51" spans="1:12">
      <c r="A51">
        <v>25558</v>
      </c>
      <c r="B51" t="s">
        <v>24</v>
      </c>
      <c r="C51" t="s">
        <v>272</v>
      </c>
      <c r="D51" t="s">
        <v>130</v>
      </c>
      <c r="E51" t="s">
        <v>273</v>
      </c>
      <c r="F51" t="s">
        <v>274</v>
      </c>
      <c r="G51" t="s">
        <v>219</v>
      </c>
      <c r="H51" t="s">
        <v>18</v>
      </c>
      <c r="I51">
        <v>12</v>
      </c>
      <c r="J51" t="s">
        <v>37</v>
      </c>
      <c r="K51" t="s">
        <v>31</v>
      </c>
      <c r="L51" s="1" t="str">
        <f>HYPERLINK("https://hunterpcm.uk/portal/framework/25558/view", "https://hunterpcm.uk/portal/framework/25558/view")</f>
        <v>0</v>
      </c>
    </row>
    <row r="52" spans="1:12">
      <c r="A52">
        <v>22704</v>
      </c>
      <c r="B52" t="s">
        <v>24</v>
      </c>
      <c r="C52" t="s">
        <v>275</v>
      </c>
      <c r="D52" t="s">
        <v>130</v>
      </c>
      <c r="E52" t="s">
        <v>276</v>
      </c>
      <c r="F52" t="s">
        <v>277</v>
      </c>
      <c r="G52" t="s">
        <v>278</v>
      </c>
      <c r="H52" t="s">
        <v>279</v>
      </c>
      <c r="I52">
        <v>24</v>
      </c>
      <c r="J52" t="s">
        <v>256</v>
      </c>
      <c r="K52" t="s">
        <v>31</v>
      </c>
      <c r="L52" s="1" t="str">
        <f>HYPERLINK("https://hunterpcm.uk/portal/framework/22704/view", "https://hunterpcm.uk/portal/framework/22704/view")</f>
        <v>0</v>
      </c>
    </row>
    <row r="53" spans="1:12">
      <c r="A53">
        <v>22708</v>
      </c>
      <c r="B53" t="s">
        <v>24</v>
      </c>
      <c r="C53" t="s">
        <v>280</v>
      </c>
      <c r="D53" t="s">
        <v>130</v>
      </c>
      <c r="E53" t="s">
        <v>281</v>
      </c>
      <c r="F53" t="s">
        <v>282</v>
      </c>
      <c r="G53" t="s">
        <v>283</v>
      </c>
      <c r="H53" t="s">
        <v>284</v>
      </c>
      <c r="I53">
        <v>24</v>
      </c>
      <c r="J53" t="s">
        <v>256</v>
      </c>
      <c r="K53" t="s">
        <v>31</v>
      </c>
      <c r="L53" s="1" t="str">
        <f>HYPERLINK("https://hunterpcm.uk/portal/framework/22708/view", "https://hunterpcm.uk/portal/framework/22708/view")</f>
        <v>0</v>
      </c>
    </row>
    <row r="54" spans="1:12">
      <c r="A54">
        <v>29105</v>
      </c>
      <c r="B54" t="s">
        <v>24</v>
      </c>
      <c r="C54" t="s">
        <v>285</v>
      </c>
      <c r="D54" t="s">
        <v>130</v>
      </c>
      <c r="E54" t="s">
        <v>286</v>
      </c>
      <c r="F54" t="s">
        <v>287</v>
      </c>
      <c r="G54" t="s">
        <v>288</v>
      </c>
      <c r="H54" t="s">
        <v>289</v>
      </c>
      <c r="I54">
        <v>24</v>
      </c>
      <c r="J54" t="s">
        <v>290</v>
      </c>
      <c r="K54" t="s">
        <v>291</v>
      </c>
      <c r="L54" s="1" t="str">
        <f>HYPERLINK("https://hunterpcm.uk/portal/framework/29105/view", "https://hunterpcm.uk/portal/framework/29105/view")</f>
        <v>0</v>
      </c>
    </row>
    <row r="55" spans="1:12">
      <c r="A55">
        <v>31488</v>
      </c>
      <c r="B55" t="s">
        <v>12</v>
      </c>
      <c r="C55" t="s">
        <v>292</v>
      </c>
      <c r="D55" t="s">
        <v>130</v>
      </c>
      <c r="E55" t="s">
        <v>293</v>
      </c>
      <c r="F55" t="s">
        <v>294</v>
      </c>
      <c r="G55" t="s">
        <v>295</v>
      </c>
      <c r="H55" t="s">
        <v>296</v>
      </c>
      <c r="I55">
        <v>24</v>
      </c>
      <c r="J55" t="s">
        <v>19</v>
      </c>
      <c r="K55" t="s">
        <v>297</v>
      </c>
      <c r="L55" s="1" t="str">
        <f>HYPERLINK("https://hunterpcm.uk/portal/framework/31488/view", "https://hunterpcm.uk/portal/framework/31488/view")</f>
        <v>0</v>
      </c>
    </row>
    <row r="56" spans="1:12">
      <c r="A56">
        <v>37219</v>
      </c>
      <c r="B56" t="s">
        <v>24</v>
      </c>
      <c r="C56" t="s">
        <v>298</v>
      </c>
      <c r="D56" t="s">
        <v>130</v>
      </c>
      <c r="E56" t="s">
        <v>299</v>
      </c>
      <c r="F56" t="s">
        <v>300</v>
      </c>
      <c r="G56" t="s">
        <v>301</v>
      </c>
      <c r="H56" t="s">
        <v>302</v>
      </c>
      <c r="I56">
        <v>24</v>
      </c>
      <c r="J56" t="s">
        <v>19</v>
      </c>
      <c r="K56" t="s">
        <v>297</v>
      </c>
      <c r="L56" s="1" t="str">
        <f>HYPERLINK("https://hunterpcm.uk/portal/framework/37219/view", "https://hunterpcm.uk/portal/framework/37219/view")</f>
        <v>0</v>
      </c>
    </row>
    <row r="57" spans="1:12">
      <c r="A57">
        <v>16373</v>
      </c>
      <c r="B57" t="s">
        <v>24</v>
      </c>
      <c r="C57" t="s">
        <v>303</v>
      </c>
      <c r="D57" t="s">
        <v>130</v>
      </c>
      <c r="E57" t="s">
        <v>304</v>
      </c>
      <c r="F57" t="s">
        <v>305</v>
      </c>
      <c r="G57" t="s">
        <v>306</v>
      </c>
      <c r="H57" t="s">
        <v>307</v>
      </c>
      <c r="J57" t="s">
        <v>37</v>
      </c>
      <c r="K57" t="s">
        <v>206</v>
      </c>
      <c r="L57" s="1" t="str">
        <f>HYPERLINK("https://hunterpcm.uk/portal/framework/16373/view", "https://hunterpcm.uk/portal/framework/16373/view")</f>
        <v>0</v>
      </c>
    </row>
    <row r="58" spans="1:12">
      <c r="A58">
        <v>25228</v>
      </c>
      <c r="B58" t="s">
        <v>24</v>
      </c>
      <c r="C58" t="s">
        <v>308</v>
      </c>
      <c r="D58" t="s">
        <v>130</v>
      </c>
      <c r="E58" t="s">
        <v>309</v>
      </c>
      <c r="F58" t="s">
        <v>310</v>
      </c>
      <c r="G58" t="s">
        <v>311</v>
      </c>
      <c r="H58" t="s">
        <v>312</v>
      </c>
      <c r="I58">
        <v>12</v>
      </c>
      <c r="J58" t="s">
        <v>19</v>
      </c>
      <c r="K58" t="s">
        <v>206</v>
      </c>
      <c r="L58" s="1" t="str">
        <f>HYPERLINK("https://hunterpcm.uk/portal/framework/25228/view", "https://hunterpcm.uk/portal/framework/25228/view")</f>
        <v>0</v>
      </c>
    </row>
    <row r="59" spans="1:12">
      <c r="A59">
        <v>27591</v>
      </c>
      <c r="B59" t="s">
        <v>24</v>
      </c>
      <c r="C59" t="s">
        <v>313</v>
      </c>
      <c r="D59" t="s">
        <v>130</v>
      </c>
      <c r="E59" t="s">
        <v>314</v>
      </c>
      <c r="F59" t="s">
        <v>315</v>
      </c>
      <c r="G59" t="s">
        <v>316</v>
      </c>
      <c r="H59" t="s">
        <v>317</v>
      </c>
      <c r="I59">
        <v>12</v>
      </c>
      <c r="J59" t="s">
        <v>19</v>
      </c>
      <c r="K59" t="s">
        <v>206</v>
      </c>
      <c r="L59" s="1" t="str">
        <f>HYPERLINK("https://hunterpcm.uk/portal/framework/27591/view", "https://hunterpcm.uk/portal/framework/27591/view")</f>
        <v>0</v>
      </c>
    </row>
    <row r="60" spans="1:12">
      <c r="A60">
        <v>32243</v>
      </c>
      <c r="B60" t="s">
        <v>24</v>
      </c>
      <c r="C60" t="s">
        <v>318</v>
      </c>
      <c r="D60" t="s">
        <v>319</v>
      </c>
      <c r="E60" t="s">
        <v>320</v>
      </c>
      <c r="F60" t="s">
        <v>321</v>
      </c>
      <c r="G60" t="s">
        <v>133</v>
      </c>
      <c r="H60" t="s">
        <v>322</v>
      </c>
      <c r="I60">
        <v>12</v>
      </c>
      <c r="J60" t="s">
        <v>19</v>
      </c>
      <c r="K60" t="s">
        <v>206</v>
      </c>
      <c r="L60" s="1" t="str">
        <f>HYPERLINK("https://hunterpcm.uk/portal/framework/32243/view", "https://hunterpcm.uk/portal/framework/32243/view")</f>
        <v>0</v>
      </c>
    </row>
    <row r="61" spans="1:12">
      <c r="A61">
        <v>32575</v>
      </c>
      <c r="B61" t="s">
        <v>24</v>
      </c>
      <c r="C61" t="s">
        <v>323</v>
      </c>
      <c r="D61" t="s">
        <v>130</v>
      </c>
      <c r="E61" t="s">
        <v>324</v>
      </c>
      <c r="F61" t="s">
        <v>325</v>
      </c>
      <c r="G61" t="s">
        <v>326</v>
      </c>
      <c r="H61" t="s">
        <v>327</v>
      </c>
      <c r="I61">
        <v>24</v>
      </c>
      <c r="J61" t="s">
        <v>19</v>
      </c>
      <c r="K61" t="s">
        <v>38</v>
      </c>
      <c r="L61" s="1" t="str">
        <f>HYPERLINK("https://hunterpcm.uk/portal/framework/32575/view", "https://hunterpcm.uk/portal/framework/32575/view")</f>
        <v>0</v>
      </c>
    </row>
    <row r="62" spans="1:12">
      <c r="A62">
        <v>15810</v>
      </c>
      <c r="B62" t="s">
        <v>24</v>
      </c>
      <c r="C62" t="s">
        <v>328</v>
      </c>
      <c r="D62" t="s">
        <v>130</v>
      </c>
      <c r="E62" t="s">
        <v>329</v>
      </c>
      <c r="F62" t="s">
        <v>330</v>
      </c>
      <c r="G62" t="s">
        <v>331</v>
      </c>
      <c r="H62" t="s">
        <v>332</v>
      </c>
      <c r="J62" t="s">
        <v>256</v>
      </c>
      <c r="K62" t="s">
        <v>333</v>
      </c>
      <c r="L62" s="1" t="str">
        <f>HYPERLINK("https://hunterpcm.uk/portal/framework/15810/view", "https://hunterpcm.uk/portal/framework/15810/view")</f>
        <v>0</v>
      </c>
    </row>
    <row r="63" spans="1:12">
      <c r="A63">
        <v>16108</v>
      </c>
      <c r="B63" t="s">
        <v>24</v>
      </c>
      <c r="C63" t="s">
        <v>334</v>
      </c>
      <c r="D63" t="s">
        <v>130</v>
      </c>
      <c r="E63" t="s">
        <v>335</v>
      </c>
      <c r="F63" t="s">
        <v>336</v>
      </c>
      <c r="G63" t="s">
        <v>337</v>
      </c>
      <c r="H63" t="s">
        <v>338</v>
      </c>
      <c r="J63" t="s">
        <v>19</v>
      </c>
      <c r="K63" t="s">
        <v>333</v>
      </c>
      <c r="L63" s="1" t="str">
        <f>HYPERLINK("https://hunterpcm.uk/portal/framework/16108/view", "https://hunterpcm.uk/portal/framework/16108/view")</f>
        <v>0</v>
      </c>
    </row>
    <row r="64" spans="1:12">
      <c r="A64">
        <v>29165</v>
      </c>
      <c r="B64" t="s">
        <v>24</v>
      </c>
      <c r="C64" t="s">
        <v>339</v>
      </c>
      <c r="D64" t="s">
        <v>130</v>
      </c>
      <c r="E64" t="s">
        <v>340</v>
      </c>
      <c r="F64" t="s">
        <v>341</v>
      </c>
      <c r="G64" t="s">
        <v>342</v>
      </c>
      <c r="H64" t="s">
        <v>343</v>
      </c>
      <c r="I64">
        <v>12</v>
      </c>
      <c r="J64" t="s">
        <v>19</v>
      </c>
      <c r="K64" t="s">
        <v>333</v>
      </c>
      <c r="L64" s="1" t="str">
        <f>HYPERLINK("https://hunterpcm.uk/portal/framework/29165/view", "https://hunterpcm.uk/portal/framework/29165/view")</f>
        <v>0</v>
      </c>
    </row>
    <row r="65" spans="1:12">
      <c r="A65">
        <v>32241</v>
      </c>
      <c r="B65" t="s">
        <v>24</v>
      </c>
      <c r="C65" t="s">
        <v>344</v>
      </c>
      <c r="D65" t="s">
        <v>130</v>
      </c>
      <c r="E65" t="s">
        <v>345</v>
      </c>
      <c r="F65" t="s">
        <v>346</v>
      </c>
      <c r="G65" t="s">
        <v>347</v>
      </c>
      <c r="H65" t="s">
        <v>343</v>
      </c>
      <c r="I65">
        <v>24</v>
      </c>
      <c r="J65" t="s">
        <v>19</v>
      </c>
      <c r="K65" t="s">
        <v>333</v>
      </c>
      <c r="L65" s="1" t="str">
        <f>HYPERLINK("https://hunterpcm.uk/portal/framework/32241/view", "https://hunterpcm.uk/portal/framework/32241/view")</f>
        <v>0</v>
      </c>
    </row>
    <row r="66" spans="1:12">
      <c r="A66">
        <v>5558</v>
      </c>
      <c r="B66" t="s">
        <v>24</v>
      </c>
      <c r="C66" t="s">
        <v>348</v>
      </c>
      <c r="D66" t="s">
        <v>130</v>
      </c>
      <c r="E66" t="s">
        <v>349</v>
      </c>
      <c r="F66" t="s">
        <v>350</v>
      </c>
      <c r="G66" t="s">
        <v>351</v>
      </c>
      <c r="H66" t="s">
        <v>352</v>
      </c>
      <c r="J66" t="s">
        <v>353</v>
      </c>
      <c r="K66" t="s">
        <v>297</v>
      </c>
      <c r="L66" s="1" t="str">
        <f>HYPERLINK("https://hunterpcm.uk/portal/framework/5558/view", "https://hunterpcm.uk/portal/framework/5558/view")</f>
        <v>0</v>
      </c>
    </row>
    <row r="67" spans="1:12">
      <c r="A67">
        <v>15552</v>
      </c>
      <c r="B67" t="s">
        <v>24</v>
      </c>
      <c r="C67" t="s">
        <v>354</v>
      </c>
      <c r="D67" t="s">
        <v>355</v>
      </c>
      <c r="E67" t="s">
        <v>356</v>
      </c>
      <c r="F67" t="s">
        <v>357</v>
      </c>
      <c r="G67" t="s">
        <v>358</v>
      </c>
      <c r="H67" t="s">
        <v>359</v>
      </c>
      <c r="J67" t="s">
        <v>353</v>
      </c>
      <c r="K67" t="s">
        <v>297</v>
      </c>
      <c r="L67" s="1" t="str">
        <f>HYPERLINK("https://hunterpcm.uk/portal/framework/15552/view", "https://hunterpcm.uk/portal/framework/15552/view")</f>
        <v>0</v>
      </c>
    </row>
    <row r="68" spans="1:12">
      <c r="A68">
        <v>19911</v>
      </c>
      <c r="B68" t="s">
        <v>24</v>
      </c>
      <c r="C68" t="s">
        <v>360</v>
      </c>
      <c r="D68" t="s">
        <v>130</v>
      </c>
      <c r="E68" t="s">
        <v>361</v>
      </c>
      <c r="F68" t="s">
        <v>362</v>
      </c>
      <c r="G68" t="s">
        <v>363</v>
      </c>
      <c r="H68" t="s">
        <v>364</v>
      </c>
      <c r="J68" t="s">
        <v>19</v>
      </c>
      <c r="K68" t="s">
        <v>145</v>
      </c>
      <c r="L68" s="1" t="str">
        <f>HYPERLINK("https://hunterpcm.uk/portal/framework/19911/view", "https://hunterpcm.uk/portal/framework/19911/view")</f>
        <v>0</v>
      </c>
    </row>
    <row r="69" spans="1:12">
      <c r="A69">
        <v>23961</v>
      </c>
      <c r="B69" t="s">
        <v>24</v>
      </c>
      <c r="C69" t="s">
        <v>365</v>
      </c>
      <c r="D69" t="s">
        <v>355</v>
      </c>
      <c r="E69" t="s">
        <v>366</v>
      </c>
      <c r="F69" t="s">
        <v>367</v>
      </c>
      <c r="G69" t="s">
        <v>368</v>
      </c>
      <c r="H69" t="s">
        <v>369</v>
      </c>
      <c r="J69" t="s">
        <v>353</v>
      </c>
      <c r="K69" t="s">
        <v>297</v>
      </c>
      <c r="L69" s="1" t="str">
        <f>HYPERLINK("https://hunterpcm.uk/portal/framework/23961/view", "https://hunterpcm.uk/portal/framework/23961/view")</f>
        <v>0</v>
      </c>
    </row>
    <row r="70" spans="1:12">
      <c r="A70">
        <v>30376</v>
      </c>
      <c r="B70" t="s">
        <v>24</v>
      </c>
      <c r="C70" t="s">
        <v>370</v>
      </c>
      <c r="D70" t="s">
        <v>355</v>
      </c>
      <c r="E70" t="s">
        <v>371</v>
      </c>
      <c r="F70" t="s">
        <v>372</v>
      </c>
      <c r="G70" t="s">
        <v>373</v>
      </c>
      <c r="H70" t="s">
        <v>374</v>
      </c>
      <c r="J70" t="s">
        <v>19</v>
      </c>
      <c r="K70" t="s">
        <v>297</v>
      </c>
      <c r="L70" s="1" t="str">
        <f>HYPERLINK("https://hunterpcm.uk/portal/framework/30376/view", "https://hunterpcm.uk/portal/framework/30376/view")</f>
        <v>0</v>
      </c>
    </row>
    <row r="71" spans="1:12">
      <c r="A71">
        <v>15732</v>
      </c>
      <c r="B71" t="s">
        <v>44</v>
      </c>
      <c r="C71" t="s">
        <v>375</v>
      </c>
      <c r="D71" t="s">
        <v>376</v>
      </c>
      <c r="E71" t="s">
        <v>377</v>
      </c>
      <c r="F71" t="s">
        <v>378</v>
      </c>
      <c r="G71" t="s">
        <v>379</v>
      </c>
      <c r="H71" t="s">
        <v>380</v>
      </c>
      <c r="J71" t="s">
        <v>51</v>
      </c>
      <c r="K71" t="s">
        <v>31</v>
      </c>
      <c r="L71" s="1" t="str">
        <f>HYPERLINK("https://hunterpcm.uk/portal/framework/15732/view", "https://hunterpcm.uk/portal/framework/15732/view")</f>
        <v>0</v>
      </c>
    </row>
    <row r="72" spans="1:12">
      <c r="A72">
        <v>19221</v>
      </c>
      <c r="B72" t="s">
        <v>44</v>
      </c>
      <c r="C72" t="s">
        <v>381</v>
      </c>
      <c r="D72" t="s">
        <v>382</v>
      </c>
      <c r="E72" t="s">
        <v>383</v>
      </c>
      <c r="F72" t="s">
        <v>384</v>
      </c>
      <c r="G72" t="s">
        <v>385</v>
      </c>
      <c r="H72" t="s">
        <v>386</v>
      </c>
      <c r="I72">
        <v>24</v>
      </c>
      <c r="J72" t="s">
        <v>51</v>
      </c>
      <c r="K72" t="s">
        <v>31</v>
      </c>
      <c r="L72" s="1" t="str">
        <f>HYPERLINK("https://hunterpcm.uk/portal/framework/19221/view", "https://hunterpcm.uk/portal/framework/19221/view")</f>
        <v>0</v>
      </c>
    </row>
    <row r="73" spans="1:12">
      <c r="A73">
        <v>32434</v>
      </c>
      <c r="B73" t="s">
        <v>44</v>
      </c>
      <c r="C73" t="s">
        <v>387</v>
      </c>
      <c r="D73" t="s">
        <v>376</v>
      </c>
      <c r="E73" t="s">
        <v>388</v>
      </c>
      <c r="F73" t="s">
        <v>389</v>
      </c>
      <c r="G73" t="s">
        <v>215</v>
      </c>
      <c r="H73" t="s">
        <v>109</v>
      </c>
      <c r="I73">
        <v>24</v>
      </c>
      <c r="J73" t="s">
        <v>157</v>
      </c>
      <c r="K73" t="s">
        <v>38</v>
      </c>
      <c r="L73" s="1" t="str">
        <f>HYPERLINK("https://hunterpcm.uk/portal/framework/32434/view", "https://hunterpcm.uk/portal/framework/32434/view")</f>
        <v>0</v>
      </c>
    </row>
    <row r="74" spans="1:12">
      <c r="A74">
        <v>20695</v>
      </c>
      <c r="B74" t="s">
        <v>44</v>
      </c>
      <c r="C74" t="s">
        <v>390</v>
      </c>
      <c r="D74" t="s">
        <v>376</v>
      </c>
      <c r="E74" t="s">
        <v>391</v>
      </c>
      <c r="F74" t="s">
        <v>392</v>
      </c>
      <c r="G74" t="s">
        <v>240</v>
      </c>
      <c r="H74" t="s">
        <v>393</v>
      </c>
      <c r="I74">
        <v>24</v>
      </c>
      <c r="J74" t="s">
        <v>51</v>
      </c>
      <c r="K74" t="s">
        <v>38</v>
      </c>
      <c r="L74" s="1" t="str">
        <f>HYPERLINK("https://hunterpcm.uk/portal/framework/20695/view", "https://hunterpcm.uk/portal/framework/20695/view")</f>
        <v>0</v>
      </c>
    </row>
    <row r="75" spans="1:12">
      <c r="A75">
        <v>20696</v>
      </c>
      <c r="B75" t="s">
        <v>44</v>
      </c>
      <c r="C75" t="s">
        <v>394</v>
      </c>
      <c r="D75" t="s">
        <v>376</v>
      </c>
      <c r="E75" t="s">
        <v>395</v>
      </c>
      <c r="F75" t="s">
        <v>396</v>
      </c>
      <c r="G75" t="s">
        <v>301</v>
      </c>
      <c r="H75" t="s">
        <v>302</v>
      </c>
      <c r="I75">
        <v>24</v>
      </c>
      <c r="J75" t="s">
        <v>78</v>
      </c>
      <c r="K75" t="s">
        <v>38</v>
      </c>
      <c r="L75" s="1" t="str">
        <f>HYPERLINK("https://hunterpcm.uk/portal/framework/20696/view", "https://hunterpcm.uk/portal/framework/20696/view")</f>
        <v>0</v>
      </c>
    </row>
    <row r="76" spans="1:12">
      <c r="A76">
        <v>11678</v>
      </c>
      <c r="B76" t="s">
        <v>397</v>
      </c>
      <c r="C76" t="s">
        <v>398</v>
      </c>
      <c r="D76" t="s">
        <v>399</v>
      </c>
      <c r="E76" t="s">
        <v>400</v>
      </c>
      <c r="F76" t="s">
        <v>401</v>
      </c>
      <c r="G76" t="s">
        <v>402</v>
      </c>
      <c r="H76" t="s">
        <v>403</v>
      </c>
      <c r="J76" t="s">
        <v>404</v>
      </c>
      <c r="K76" t="s">
        <v>31</v>
      </c>
      <c r="L76" s="1" t="str">
        <f>HYPERLINK("https://hunterpcm.uk/portal/framework/11678/view", "https://hunterpcm.uk/portal/framework/11678/view")</f>
        <v>0</v>
      </c>
    </row>
    <row r="77" spans="1:12">
      <c r="A77">
        <v>18833</v>
      </c>
      <c r="B77" t="s">
        <v>397</v>
      </c>
      <c r="C77" t="s">
        <v>405</v>
      </c>
      <c r="D77" t="s">
        <v>399</v>
      </c>
      <c r="E77" t="s">
        <v>406</v>
      </c>
      <c r="F77" t="s">
        <v>407</v>
      </c>
      <c r="G77" t="s">
        <v>408</v>
      </c>
      <c r="H77" t="s">
        <v>409</v>
      </c>
      <c r="J77" t="s">
        <v>404</v>
      </c>
      <c r="K77" t="s">
        <v>31</v>
      </c>
      <c r="L77" s="1" t="str">
        <f>HYPERLINK("https://hunterpcm.uk/portal/framework/18833/view", "https://hunterpcm.uk/portal/framework/18833/view")</f>
        <v>0</v>
      </c>
    </row>
    <row r="78" spans="1:12">
      <c r="A78">
        <v>18834</v>
      </c>
      <c r="B78" t="s">
        <v>397</v>
      </c>
      <c r="C78" t="s">
        <v>410</v>
      </c>
      <c r="D78" t="s">
        <v>399</v>
      </c>
      <c r="E78" t="s">
        <v>411</v>
      </c>
      <c r="F78" t="s">
        <v>412</v>
      </c>
      <c r="G78" t="s">
        <v>413</v>
      </c>
      <c r="H78" t="s">
        <v>230</v>
      </c>
      <c r="J78" t="s">
        <v>404</v>
      </c>
      <c r="K78" t="s">
        <v>31</v>
      </c>
      <c r="L78" s="1" t="str">
        <f>HYPERLINK("https://hunterpcm.uk/portal/framework/18834/view", "https://hunterpcm.uk/portal/framework/18834/view")</f>
        <v>0</v>
      </c>
    </row>
    <row r="79" spans="1:12">
      <c r="A79">
        <v>18835</v>
      </c>
      <c r="B79" t="s">
        <v>397</v>
      </c>
      <c r="C79" t="s">
        <v>414</v>
      </c>
      <c r="D79" t="s">
        <v>399</v>
      </c>
      <c r="E79" t="s">
        <v>415</v>
      </c>
      <c r="F79" t="s">
        <v>416</v>
      </c>
      <c r="G79" t="s">
        <v>417</v>
      </c>
      <c r="H79" t="s">
        <v>418</v>
      </c>
      <c r="I79">
        <v>12</v>
      </c>
      <c r="J79" t="s">
        <v>419</v>
      </c>
      <c r="K79" t="s">
        <v>31</v>
      </c>
      <c r="L79" s="1" t="str">
        <f>HYPERLINK("https://hunterpcm.uk/portal/framework/18835/view", "https://hunterpcm.uk/portal/framework/18835/view")</f>
        <v>0</v>
      </c>
    </row>
    <row r="80" spans="1:12">
      <c r="A80">
        <v>24656</v>
      </c>
      <c r="B80" t="s">
        <v>397</v>
      </c>
      <c r="C80" t="s">
        <v>420</v>
      </c>
      <c r="D80" t="s">
        <v>399</v>
      </c>
      <c r="E80" t="s">
        <v>421</v>
      </c>
      <c r="F80" t="s">
        <v>422</v>
      </c>
      <c r="G80" t="s">
        <v>171</v>
      </c>
      <c r="H80" t="s">
        <v>172</v>
      </c>
      <c r="I80">
        <v>12</v>
      </c>
      <c r="J80" t="s">
        <v>419</v>
      </c>
      <c r="K80" t="s">
        <v>31</v>
      </c>
      <c r="L80" s="1" t="str">
        <f>HYPERLINK("https://hunterpcm.uk/portal/framework/24656/view", "https://hunterpcm.uk/portal/framework/24656/view")</f>
        <v>0</v>
      </c>
    </row>
    <row r="81" spans="1:12">
      <c r="A81">
        <v>26240</v>
      </c>
      <c r="B81" t="s">
        <v>397</v>
      </c>
      <c r="C81" t="s">
        <v>423</v>
      </c>
      <c r="D81" t="s">
        <v>424</v>
      </c>
      <c r="E81" t="s">
        <v>425</v>
      </c>
      <c r="F81" t="s">
        <v>426</v>
      </c>
      <c r="G81" t="s">
        <v>427</v>
      </c>
      <c r="H81" t="s">
        <v>428</v>
      </c>
      <c r="J81" t="s">
        <v>419</v>
      </c>
      <c r="K81" t="s">
        <v>429</v>
      </c>
      <c r="L81" s="1" t="str">
        <f>HYPERLINK("https://hunterpcm.uk/portal/framework/26240/view", "https://hunterpcm.uk/portal/framework/26240/view")</f>
        <v>0</v>
      </c>
    </row>
    <row r="82" spans="1:12">
      <c r="A82">
        <v>26576</v>
      </c>
      <c r="B82" t="s">
        <v>397</v>
      </c>
      <c r="C82" t="s">
        <v>430</v>
      </c>
      <c r="D82" t="s">
        <v>399</v>
      </c>
      <c r="E82" t="s">
        <v>431</v>
      </c>
      <c r="F82" t="s">
        <v>432</v>
      </c>
      <c r="G82" t="s">
        <v>229</v>
      </c>
      <c r="H82" t="s">
        <v>433</v>
      </c>
      <c r="I82">
        <v>12</v>
      </c>
      <c r="J82" t="s">
        <v>419</v>
      </c>
      <c r="K82" t="s">
        <v>31</v>
      </c>
      <c r="L82" s="1" t="str">
        <f>HYPERLINK("https://hunterpcm.uk/portal/framework/26576/view", "https://hunterpcm.uk/portal/framework/26576/view")</f>
        <v>0</v>
      </c>
    </row>
    <row r="83" spans="1:12">
      <c r="A83">
        <v>24657</v>
      </c>
      <c r="B83" t="s">
        <v>397</v>
      </c>
      <c r="C83" t="s">
        <v>434</v>
      </c>
      <c r="D83" t="s">
        <v>399</v>
      </c>
      <c r="E83" t="s">
        <v>435</v>
      </c>
      <c r="F83" t="s">
        <v>436</v>
      </c>
      <c r="G83" t="s">
        <v>437</v>
      </c>
      <c r="H83" t="s">
        <v>438</v>
      </c>
      <c r="I83">
        <v>12</v>
      </c>
      <c r="J83" t="s">
        <v>419</v>
      </c>
      <c r="K83" t="s">
        <v>31</v>
      </c>
      <c r="L83" s="1" t="str">
        <f>HYPERLINK("https://hunterpcm.uk/portal/framework/24657/view", "https://hunterpcm.uk/portal/framework/24657/view")</f>
        <v>0</v>
      </c>
    </row>
    <row r="84" spans="1:12">
      <c r="A84">
        <v>21982</v>
      </c>
      <c r="B84" t="s">
        <v>397</v>
      </c>
      <c r="C84" t="s">
        <v>439</v>
      </c>
      <c r="D84" t="s">
        <v>399</v>
      </c>
      <c r="E84" t="s">
        <v>440</v>
      </c>
      <c r="F84" t="s">
        <v>441</v>
      </c>
      <c r="G84" t="s">
        <v>442</v>
      </c>
      <c r="H84" t="s">
        <v>443</v>
      </c>
      <c r="J84" t="s">
        <v>419</v>
      </c>
      <c r="K84" t="s">
        <v>206</v>
      </c>
      <c r="L84" s="1" t="str">
        <f>HYPERLINK("https://hunterpcm.uk/portal/framework/21982/view", "https://hunterpcm.uk/portal/framework/21982/view")</f>
        <v>0</v>
      </c>
    </row>
    <row r="85" spans="1:12">
      <c r="A85">
        <v>32900</v>
      </c>
      <c r="B85" t="s">
        <v>397</v>
      </c>
      <c r="C85" t="s">
        <v>444</v>
      </c>
      <c r="D85" t="s">
        <v>424</v>
      </c>
      <c r="E85" t="s">
        <v>445</v>
      </c>
      <c r="F85" t="s">
        <v>446</v>
      </c>
      <c r="G85" t="s">
        <v>447</v>
      </c>
      <c r="H85" t="s">
        <v>448</v>
      </c>
      <c r="I85">
        <v>24</v>
      </c>
      <c r="J85" t="s">
        <v>419</v>
      </c>
      <c r="K85" t="s">
        <v>38</v>
      </c>
      <c r="L85" s="1" t="str">
        <f>HYPERLINK("https://hunterpcm.uk/portal/framework/32900/view", "https://hunterpcm.uk/portal/framework/32900/view")</f>
        <v>0</v>
      </c>
    </row>
    <row r="86" spans="1:12">
      <c r="A86">
        <v>20632</v>
      </c>
      <c r="B86" t="s">
        <v>397</v>
      </c>
      <c r="C86" t="s">
        <v>449</v>
      </c>
      <c r="D86" t="s">
        <v>399</v>
      </c>
      <c r="E86" t="s">
        <v>450</v>
      </c>
      <c r="F86" t="s">
        <v>451</v>
      </c>
      <c r="G86" t="s">
        <v>128</v>
      </c>
      <c r="H86" t="s">
        <v>99</v>
      </c>
      <c r="I86">
        <v>24</v>
      </c>
      <c r="J86" t="s">
        <v>419</v>
      </c>
      <c r="K86" t="s">
        <v>38</v>
      </c>
      <c r="L86" s="1" t="str">
        <f>HYPERLINK("https://hunterpcm.uk/portal/framework/20632/view", "https://hunterpcm.uk/portal/framework/20632/view")</f>
        <v>0</v>
      </c>
    </row>
    <row r="87" spans="1:12">
      <c r="A87">
        <v>20668</v>
      </c>
      <c r="B87" t="s">
        <v>397</v>
      </c>
      <c r="C87" t="s">
        <v>452</v>
      </c>
      <c r="D87" t="s">
        <v>399</v>
      </c>
      <c r="E87" t="s">
        <v>453</v>
      </c>
      <c r="F87" t="s">
        <v>454</v>
      </c>
      <c r="G87" t="s">
        <v>219</v>
      </c>
      <c r="H87" t="s">
        <v>18</v>
      </c>
      <c r="I87">
        <v>12</v>
      </c>
      <c r="J87" t="s">
        <v>419</v>
      </c>
      <c r="K87" t="s">
        <v>38</v>
      </c>
      <c r="L87" s="1" t="str">
        <f>HYPERLINK("https://hunterpcm.uk/portal/framework/20668/view", "https://hunterpcm.uk/portal/framework/20668/view")</f>
        <v>0</v>
      </c>
    </row>
    <row r="88" spans="1:12">
      <c r="A88">
        <v>32096</v>
      </c>
      <c r="B88" t="s">
        <v>397</v>
      </c>
      <c r="C88" t="s">
        <v>455</v>
      </c>
      <c r="D88" t="s">
        <v>399</v>
      </c>
      <c r="E88" t="s">
        <v>456</v>
      </c>
      <c r="F88" t="s">
        <v>457</v>
      </c>
      <c r="G88" t="s">
        <v>458</v>
      </c>
      <c r="H88" t="s">
        <v>459</v>
      </c>
      <c r="I88">
        <v>-1</v>
      </c>
      <c r="J88" t="s">
        <v>419</v>
      </c>
      <c r="K88" t="s">
        <v>333</v>
      </c>
      <c r="L88" s="1" t="str">
        <f>HYPERLINK("https://hunterpcm.uk/portal/framework/32096/view", "https://hunterpcm.uk/portal/framework/32096/view")</f>
        <v>0</v>
      </c>
    </row>
    <row r="89" spans="1:12">
      <c r="A89">
        <v>18946</v>
      </c>
      <c r="B89" t="s">
        <v>12</v>
      </c>
      <c r="C89" t="s">
        <v>460</v>
      </c>
      <c r="D89" t="s">
        <v>14</v>
      </c>
      <c r="E89" t="s">
        <v>461</v>
      </c>
      <c r="F89" t="s">
        <v>462</v>
      </c>
      <c r="G89" t="s">
        <v>463</v>
      </c>
      <c r="H89" t="s">
        <v>464</v>
      </c>
      <c r="J89" t="s">
        <v>19</v>
      </c>
      <c r="K89" t="s">
        <v>31</v>
      </c>
      <c r="L89" s="1" t="str">
        <f>HYPERLINK("https://hunterpcm.uk/portal/framework/18946/view", "https://hunterpcm.uk/portal/framework/18946/view")</f>
        <v>0</v>
      </c>
    </row>
    <row r="90" spans="1:12">
      <c r="A90">
        <v>26633</v>
      </c>
      <c r="B90" t="s">
        <v>12</v>
      </c>
      <c r="C90" t="s">
        <v>465</v>
      </c>
      <c r="D90" t="s">
        <v>14</v>
      </c>
      <c r="E90" t="s">
        <v>466</v>
      </c>
      <c r="F90" t="s">
        <v>467</v>
      </c>
      <c r="G90" t="s">
        <v>219</v>
      </c>
      <c r="H90" t="s">
        <v>18</v>
      </c>
      <c r="I90">
        <v>12</v>
      </c>
      <c r="J90" t="s">
        <v>19</v>
      </c>
      <c r="K90" t="s">
        <v>31</v>
      </c>
      <c r="L90" s="1" t="str">
        <f>HYPERLINK("https://hunterpcm.uk/portal/framework/26633/view", "https://hunterpcm.uk/portal/framework/26633/view")</f>
        <v>0</v>
      </c>
    </row>
    <row r="91" spans="1:12">
      <c r="A91">
        <v>23477</v>
      </c>
      <c r="B91" t="s">
        <v>12</v>
      </c>
      <c r="C91" t="s">
        <v>468</v>
      </c>
      <c r="D91" t="s">
        <v>14</v>
      </c>
      <c r="E91" t="s">
        <v>469</v>
      </c>
      <c r="F91" t="s">
        <v>470</v>
      </c>
      <c r="G91" t="s">
        <v>133</v>
      </c>
      <c r="H91" t="s">
        <v>134</v>
      </c>
      <c r="I91">
        <v>24</v>
      </c>
      <c r="J91" t="s">
        <v>19</v>
      </c>
      <c r="K91" t="s">
        <v>31</v>
      </c>
      <c r="L91" s="1" t="str">
        <f>HYPERLINK("https://hunterpcm.uk/portal/framework/23477/view", "https://hunterpcm.uk/portal/framework/23477/view")</f>
        <v>0</v>
      </c>
    </row>
    <row r="92" spans="1:12">
      <c r="A92">
        <v>23478</v>
      </c>
      <c r="B92" t="s">
        <v>12</v>
      </c>
      <c r="C92" t="s">
        <v>471</v>
      </c>
      <c r="D92" t="s">
        <v>14</v>
      </c>
      <c r="E92" t="s">
        <v>472</v>
      </c>
      <c r="F92" t="s">
        <v>473</v>
      </c>
      <c r="G92" t="s">
        <v>474</v>
      </c>
      <c r="H92" t="s">
        <v>475</v>
      </c>
      <c r="I92">
        <v>24</v>
      </c>
      <c r="J92" t="s">
        <v>19</v>
      </c>
      <c r="K92" t="s">
        <v>31</v>
      </c>
      <c r="L92" s="1" t="str">
        <f>HYPERLINK("https://hunterpcm.uk/portal/framework/23478/view", "https://hunterpcm.uk/portal/framework/23478/view")</f>
        <v>0</v>
      </c>
    </row>
    <row r="93" spans="1:12">
      <c r="A93">
        <v>29061</v>
      </c>
      <c r="B93" t="s">
        <v>12</v>
      </c>
      <c r="C93" t="s">
        <v>476</v>
      </c>
      <c r="D93" t="s">
        <v>14</v>
      </c>
      <c r="E93" t="s">
        <v>477</v>
      </c>
      <c r="F93" t="s">
        <v>478</v>
      </c>
      <c r="G93" t="s">
        <v>479</v>
      </c>
      <c r="H93" t="s">
        <v>119</v>
      </c>
      <c r="I93">
        <v>36</v>
      </c>
      <c r="J93" t="s">
        <v>19</v>
      </c>
      <c r="K93" t="s">
        <v>31</v>
      </c>
      <c r="L93" s="1" t="str">
        <f>HYPERLINK("https://hunterpcm.uk/portal/framework/29061/view", "https://hunterpcm.uk/portal/framework/29061/view")</f>
        <v>0</v>
      </c>
    </row>
    <row r="94" spans="1:12">
      <c r="A94">
        <v>29062</v>
      </c>
      <c r="B94" t="s">
        <v>12</v>
      </c>
      <c r="C94" t="s">
        <v>480</v>
      </c>
      <c r="D94" t="s">
        <v>14</v>
      </c>
      <c r="E94" t="s">
        <v>481</v>
      </c>
      <c r="F94" t="s">
        <v>482</v>
      </c>
      <c r="G94" t="s">
        <v>118</v>
      </c>
      <c r="H94" t="s">
        <v>119</v>
      </c>
      <c r="I94">
        <v>24</v>
      </c>
      <c r="J94" t="s">
        <v>19</v>
      </c>
      <c r="K94" t="s">
        <v>31</v>
      </c>
      <c r="L94" s="1" t="str">
        <f>HYPERLINK("https://hunterpcm.uk/portal/framework/29062/view", "https://hunterpcm.uk/portal/framework/29062/view")</f>
        <v>0</v>
      </c>
    </row>
    <row r="95" spans="1:12">
      <c r="A95">
        <v>29063</v>
      </c>
      <c r="B95" t="s">
        <v>12</v>
      </c>
      <c r="C95" t="s">
        <v>483</v>
      </c>
      <c r="D95" t="s">
        <v>14</v>
      </c>
      <c r="E95" t="s">
        <v>484</v>
      </c>
      <c r="F95" t="s">
        <v>485</v>
      </c>
      <c r="G95" t="s">
        <v>479</v>
      </c>
      <c r="H95" t="s">
        <v>119</v>
      </c>
      <c r="I95">
        <v>36</v>
      </c>
      <c r="J95" t="s">
        <v>19</v>
      </c>
      <c r="K95" t="s">
        <v>31</v>
      </c>
      <c r="L95" s="1" t="str">
        <f>HYPERLINK("https://hunterpcm.uk/portal/framework/29063/view", "https://hunterpcm.uk/portal/framework/29063/view")</f>
        <v>0</v>
      </c>
    </row>
    <row r="96" spans="1:12">
      <c r="A96">
        <v>34104</v>
      </c>
      <c r="B96" t="s">
        <v>12</v>
      </c>
      <c r="C96" t="s">
        <v>486</v>
      </c>
      <c r="D96" t="s">
        <v>14</v>
      </c>
      <c r="E96" t="s">
        <v>487</v>
      </c>
      <c r="F96" t="s">
        <v>488</v>
      </c>
      <c r="G96" t="s">
        <v>489</v>
      </c>
      <c r="H96" t="s">
        <v>490</v>
      </c>
      <c r="J96" t="s">
        <v>19</v>
      </c>
      <c r="K96" t="s">
        <v>297</v>
      </c>
      <c r="L96" s="1" t="str">
        <f>HYPERLINK("https://hunterpcm.uk/portal/framework/34104/view", "https://hunterpcm.uk/portal/framework/34104/view")</f>
        <v>0</v>
      </c>
    </row>
    <row r="97" spans="1:12">
      <c r="A97">
        <v>34105</v>
      </c>
      <c r="B97" t="s">
        <v>12</v>
      </c>
      <c r="C97" t="s">
        <v>491</v>
      </c>
      <c r="D97" t="s">
        <v>14</v>
      </c>
      <c r="E97" t="s">
        <v>492</v>
      </c>
      <c r="F97" t="s">
        <v>493</v>
      </c>
      <c r="G97" t="s">
        <v>489</v>
      </c>
      <c r="H97" t="s">
        <v>494</v>
      </c>
      <c r="J97" t="s">
        <v>19</v>
      </c>
      <c r="K97" t="s">
        <v>297</v>
      </c>
      <c r="L97" s="1" t="str">
        <f>HYPERLINK("https://hunterpcm.uk/portal/framework/34105/view", "https://hunterpcm.uk/portal/framework/34105/view")</f>
        <v>0</v>
      </c>
    </row>
    <row r="98" spans="1:12">
      <c r="A98">
        <v>34107</v>
      </c>
      <c r="B98" t="s">
        <v>12</v>
      </c>
      <c r="C98" t="s">
        <v>495</v>
      </c>
      <c r="D98" t="s">
        <v>14</v>
      </c>
      <c r="E98" t="s">
        <v>496</v>
      </c>
      <c r="F98" t="s">
        <v>497</v>
      </c>
      <c r="G98" t="s">
        <v>489</v>
      </c>
      <c r="H98" t="s">
        <v>494</v>
      </c>
      <c r="J98" t="s">
        <v>19</v>
      </c>
      <c r="K98" t="s">
        <v>297</v>
      </c>
      <c r="L98" s="1" t="str">
        <f>HYPERLINK("https://hunterpcm.uk/portal/framework/34107/view", "https://hunterpcm.uk/portal/framework/34107/view")</f>
        <v>0</v>
      </c>
    </row>
    <row r="99" spans="1:12">
      <c r="A99">
        <v>34108</v>
      </c>
      <c r="B99" t="s">
        <v>12</v>
      </c>
      <c r="C99" t="s">
        <v>498</v>
      </c>
      <c r="D99" t="s">
        <v>14</v>
      </c>
      <c r="E99" t="s">
        <v>499</v>
      </c>
      <c r="F99" t="s">
        <v>500</v>
      </c>
      <c r="G99" t="s">
        <v>501</v>
      </c>
      <c r="H99" t="s">
        <v>502</v>
      </c>
      <c r="J99" t="s">
        <v>19</v>
      </c>
      <c r="K99" t="s">
        <v>297</v>
      </c>
      <c r="L99" s="1" t="str">
        <f>HYPERLINK("https://hunterpcm.uk/portal/framework/34108/view", "https://hunterpcm.uk/portal/framework/34108/view")</f>
        <v>0</v>
      </c>
    </row>
    <row r="100" spans="1:12">
      <c r="A100">
        <v>34109</v>
      </c>
      <c r="B100" t="s">
        <v>12</v>
      </c>
      <c r="C100" t="s">
        <v>503</v>
      </c>
      <c r="D100" t="s">
        <v>14</v>
      </c>
      <c r="E100" t="s">
        <v>504</v>
      </c>
      <c r="F100" t="s">
        <v>478</v>
      </c>
      <c r="G100" t="s">
        <v>501</v>
      </c>
      <c r="H100" t="s">
        <v>502</v>
      </c>
      <c r="J100" t="s">
        <v>19</v>
      </c>
      <c r="K100" t="s">
        <v>297</v>
      </c>
      <c r="L100" s="1" t="str">
        <f>HYPERLINK("https://hunterpcm.uk/portal/framework/34109/view", "https://hunterpcm.uk/portal/framework/34109/view")</f>
        <v>0</v>
      </c>
    </row>
    <row r="101" spans="1:12">
      <c r="A101">
        <v>20810</v>
      </c>
      <c r="B101" t="s">
        <v>397</v>
      </c>
      <c r="C101" t="s">
        <v>505</v>
      </c>
      <c r="D101" t="s">
        <v>424</v>
      </c>
      <c r="E101" t="s">
        <v>506</v>
      </c>
      <c r="F101" t="s">
        <v>507</v>
      </c>
      <c r="G101" t="s">
        <v>508</v>
      </c>
      <c r="H101" t="s">
        <v>509</v>
      </c>
      <c r="I101">
        <v>24</v>
      </c>
      <c r="J101" t="s">
        <v>419</v>
      </c>
      <c r="K101" t="s">
        <v>429</v>
      </c>
      <c r="L101" s="1" t="str">
        <f>HYPERLINK("https://hunterpcm.uk/portal/framework/20810/view", "https://hunterpcm.uk/portal/framework/20810/view")</f>
        <v>0</v>
      </c>
    </row>
    <row r="102" spans="1:12">
      <c r="A102">
        <v>22554</v>
      </c>
      <c r="B102" t="s">
        <v>510</v>
      </c>
      <c r="C102" t="s">
        <v>511</v>
      </c>
      <c r="D102" t="s">
        <v>512</v>
      </c>
      <c r="E102" t="s">
        <v>513</v>
      </c>
      <c r="F102" t="s">
        <v>514</v>
      </c>
      <c r="G102" t="s">
        <v>113</v>
      </c>
      <c r="H102" t="s">
        <v>515</v>
      </c>
      <c r="I102">
        <v>12</v>
      </c>
      <c r="J102" t="s">
        <v>419</v>
      </c>
      <c r="K102" t="s">
        <v>31</v>
      </c>
      <c r="L102" s="1" t="str">
        <f>HYPERLINK("https://hunterpcm.uk/portal/framework/22554/view", "https://hunterpcm.uk/portal/framework/22554/view")</f>
        <v>0</v>
      </c>
    </row>
    <row r="103" spans="1:12">
      <c r="A103">
        <v>24877</v>
      </c>
      <c r="B103" t="s">
        <v>44</v>
      </c>
      <c r="C103" t="s">
        <v>516</v>
      </c>
      <c r="D103" t="s">
        <v>147</v>
      </c>
      <c r="E103" t="s">
        <v>517</v>
      </c>
      <c r="F103" t="s">
        <v>518</v>
      </c>
      <c r="G103" t="s">
        <v>519</v>
      </c>
      <c r="H103" t="s">
        <v>343</v>
      </c>
      <c r="J103" t="s">
        <v>78</v>
      </c>
      <c r="K103" t="s">
        <v>520</v>
      </c>
      <c r="L103" s="1" t="str">
        <f>HYPERLINK("https://hunterpcm.uk/portal/framework/24877/view", "https://hunterpcm.uk/portal/framework/24877/view")</f>
        <v>0</v>
      </c>
    </row>
    <row r="104" spans="1:12">
      <c r="A104">
        <v>29199</v>
      </c>
      <c r="B104" t="s">
        <v>510</v>
      </c>
      <c r="C104" t="s">
        <v>521</v>
      </c>
      <c r="D104" t="s">
        <v>522</v>
      </c>
      <c r="E104" t="s">
        <v>523</v>
      </c>
      <c r="F104" t="s">
        <v>524</v>
      </c>
      <c r="G104" t="s">
        <v>525</v>
      </c>
      <c r="H104" t="s">
        <v>526</v>
      </c>
      <c r="I104">
        <v>12</v>
      </c>
      <c r="J104" t="s">
        <v>404</v>
      </c>
      <c r="K104" t="s">
        <v>38</v>
      </c>
      <c r="L104" s="1" t="str">
        <f>HYPERLINK("https://hunterpcm.uk/portal/framework/29199/view", "https://hunterpcm.uk/portal/framework/29199/view")</f>
        <v>0</v>
      </c>
    </row>
    <row r="105" spans="1:12">
      <c r="A105">
        <v>20672</v>
      </c>
      <c r="B105" t="s">
        <v>44</v>
      </c>
      <c r="C105" t="s">
        <v>527</v>
      </c>
      <c r="D105" t="s">
        <v>528</v>
      </c>
      <c r="E105" t="s">
        <v>529</v>
      </c>
      <c r="F105" t="s">
        <v>530</v>
      </c>
      <c r="G105" t="s">
        <v>531</v>
      </c>
      <c r="H105" t="s">
        <v>364</v>
      </c>
      <c r="I105">
        <v>24</v>
      </c>
      <c r="J105" t="s">
        <v>19</v>
      </c>
      <c r="K105" t="s">
        <v>38</v>
      </c>
      <c r="L105" s="1" t="str">
        <f>HYPERLINK("https://hunterpcm.uk/portal/framework/20672/view", "https://hunterpcm.uk/portal/framework/20672/view")</f>
        <v>0</v>
      </c>
    </row>
    <row r="106" spans="1:12">
      <c r="A106">
        <v>20680</v>
      </c>
      <c r="B106" t="s">
        <v>510</v>
      </c>
      <c r="C106" t="s">
        <v>532</v>
      </c>
      <c r="D106" t="s">
        <v>522</v>
      </c>
      <c r="E106" t="s">
        <v>533</v>
      </c>
      <c r="F106" t="s">
        <v>534</v>
      </c>
      <c r="G106" t="s">
        <v>108</v>
      </c>
      <c r="H106" t="s">
        <v>109</v>
      </c>
      <c r="I106">
        <v>12</v>
      </c>
      <c r="J106" t="s">
        <v>404</v>
      </c>
      <c r="K106" t="s">
        <v>38</v>
      </c>
      <c r="L106" s="1" t="str">
        <f>HYPERLINK("https://hunterpcm.uk/portal/framework/20680/view", "https://hunterpcm.uk/portal/framework/20680/view")</f>
        <v>0</v>
      </c>
    </row>
    <row r="107" spans="1:12">
      <c r="A107">
        <v>10639</v>
      </c>
      <c r="B107" t="s">
        <v>510</v>
      </c>
      <c r="C107" t="s">
        <v>535</v>
      </c>
      <c r="D107" t="s">
        <v>522</v>
      </c>
      <c r="E107" t="s">
        <v>536</v>
      </c>
      <c r="F107" t="s">
        <v>537</v>
      </c>
      <c r="G107" t="s">
        <v>538</v>
      </c>
      <c r="H107" t="s">
        <v>539</v>
      </c>
      <c r="I107">
        <v>12</v>
      </c>
      <c r="J107" t="s">
        <v>540</v>
      </c>
      <c r="K107" t="s">
        <v>31</v>
      </c>
      <c r="L107" s="1" t="str">
        <f>HYPERLINK("https://hunterpcm.uk/portal/framework/10639/view", "https://hunterpcm.uk/portal/framework/10639/view")</f>
        <v>0</v>
      </c>
    </row>
    <row r="108" spans="1:12">
      <c r="A108">
        <v>22990</v>
      </c>
      <c r="B108" t="s">
        <v>541</v>
      </c>
      <c r="C108" t="s">
        <v>542</v>
      </c>
      <c r="D108" t="s">
        <v>522</v>
      </c>
      <c r="E108" t="s">
        <v>543</v>
      </c>
      <c r="F108" t="s">
        <v>544</v>
      </c>
      <c r="G108" t="s">
        <v>545</v>
      </c>
      <c r="H108" t="s">
        <v>546</v>
      </c>
      <c r="J108" t="s">
        <v>540</v>
      </c>
      <c r="K108" t="s">
        <v>31</v>
      </c>
      <c r="L108" s="1" t="str">
        <f>HYPERLINK("https://hunterpcm.uk/portal/framework/22990/view", "https://hunterpcm.uk/portal/framework/22990/view")</f>
        <v>0</v>
      </c>
    </row>
    <row r="109" spans="1:12">
      <c r="A109">
        <v>18873</v>
      </c>
      <c r="B109" t="s">
        <v>510</v>
      </c>
      <c r="C109" t="s">
        <v>547</v>
      </c>
      <c r="D109" t="s">
        <v>522</v>
      </c>
      <c r="E109" t="s">
        <v>548</v>
      </c>
      <c r="F109" t="s">
        <v>549</v>
      </c>
      <c r="G109" t="s">
        <v>550</v>
      </c>
      <c r="H109" t="s">
        <v>551</v>
      </c>
      <c r="I109">
        <v>12</v>
      </c>
      <c r="J109" t="s">
        <v>404</v>
      </c>
      <c r="K109" t="s">
        <v>31</v>
      </c>
      <c r="L109" s="1" t="str">
        <f>HYPERLINK("https://hunterpcm.uk/portal/framework/18873/view", "https://hunterpcm.uk/portal/framework/18873/view")</f>
        <v>0</v>
      </c>
    </row>
    <row r="110" spans="1:12">
      <c r="A110">
        <v>22553</v>
      </c>
      <c r="B110" t="s">
        <v>552</v>
      </c>
      <c r="C110" t="s">
        <v>553</v>
      </c>
      <c r="D110" t="s">
        <v>522</v>
      </c>
      <c r="E110" t="s">
        <v>554</v>
      </c>
      <c r="F110" t="s">
        <v>555</v>
      </c>
      <c r="G110" t="s">
        <v>489</v>
      </c>
      <c r="H110" t="s">
        <v>490</v>
      </c>
      <c r="I110">
        <v>12</v>
      </c>
      <c r="J110" t="s">
        <v>404</v>
      </c>
      <c r="K110" t="s">
        <v>31</v>
      </c>
      <c r="L110" s="1" t="str">
        <f>HYPERLINK("https://hunterpcm.uk/portal/framework/22553/view", "https://hunterpcm.uk/portal/framework/22553/view")</f>
        <v>0</v>
      </c>
    </row>
    <row r="111" spans="1:12">
      <c r="A111">
        <v>22556</v>
      </c>
      <c r="B111" t="s">
        <v>510</v>
      </c>
      <c r="C111" t="s">
        <v>556</v>
      </c>
      <c r="D111" t="s">
        <v>522</v>
      </c>
      <c r="E111" t="s">
        <v>557</v>
      </c>
      <c r="F111" t="s">
        <v>558</v>
      </c>
      <c r="G111" t="s">
        <v>559</v>
      </c>
      <c r="H111" t="s">
        <v>560</v>
      </c>
      <c r="I111">
        <v>12</v>
      </c>
      <c r="J111" t="s">
        <v>540</v>
      </c>
      <c r="K111" t="s">
        <v>31</v>
      </c>
      <c r="L111" s="1" t="str">
        <f>HYPERLINK("https://hunterpcm.uk/portal/framework/22556/view", "https://hunterpcm.uk/portal/framework/22556/view")</f>
        <v>0</v>
      </c>
    </row>
    <row r="112" spans="1:12">
      <c r="A112">
        <v>17636</v>
      </c>
      <c r="B112" t="s">
        <v>541</v>
      </c>
      <c r="C112" t="s">
        <v>561</v>
      </c>
      <c r="D112" t="s">
        <v>522</v>
      </c>
      <c r="E112" t="s">
        <v>562</v>
      </c>
      <c r="F112" t="s">
        <v>563</v>
      </c>
      <c r="G112" t="s">
        <v>564</v>
      </c>
      <c r="H112" t="s">
        <v>565</v>
      </c>
      <c r="I112">
        <v>12</v>
      </c>
      <c r="J112" t="s">
        <v>540</v>
      </c>
      <c r="K112" t="s">
        <v>31</v>
      </c>
      <c r="L112" s="1" t="str">
        <f>HYPERLINK("https://hunterpcm.uk/portal/framework/17636/view", "https://hunterpcm.uk/portal/framework/17636/view")</f>
        <v>0</v>
      </c>
    </row>
    <row r="113" spans="1:12">
      <c r="A113">
        <v>22884</v>
      </c>
      <c r="B113" t="s">
        <v>552</v>
      </c>
      <c r="C113" t="s">
        <v>566</v>
      </c>
      <c r="D113" t="s">
        <v>522</v>
      </c>
      <c r="E113" t="s">
        <v>567</v>
      </c>
      <c r="F113" t="s">
        <v>568</v>
      </c>
      <c r="G113" t="s">
        <v>569</v>
      </c>
      <c r="H113" t="s">
        <v>570</v>
      </c>
      <c r="I113">
        <v>12</v>
      </c>
      <c r="J113" t="s">
        <v>540</v>
      </c>
      <c r="K113" t="s">
        <v>31</v>
      </c>
      <c r="L113" s="1" t="str">
        <f>HYPERLINK("https://hunterpcm.uk/portal/framework/22884/view", "https://hunterpcm.uk/portal/framework/22884/view")</f>
        <v>0</v>
      </c>
    </row>
    <row r="114" spans="1:12">
      <c r="A114">
        <v>28924</v>
      </c>
      <c r="B114" t="s">
        <v>510</v>
      </c>
      <c r="C114" t="s">
        <v>571</v>
      </c>
      <c r="D114" t="s">
        <v>522</v>
      </c>
      <c r="E114" t="s">
        <v>572</v>
      </c>
      <c r="F114" t="s">
        <v>573</v>
      </c>
      <c r="G114" t="s">
        <v>574</v>
      </c>
      <c r="H114" t="s">
        <v>575</v>
      </c>
      <c r="J114" t="s">
        <v>404</v>
      </c>
      <c r="K114" t="s">
        <v>31</v>
      </c>
      <c r="L114" s="1" t="str">
        <f>HYPERLINK("https://hunterpcm.uk/portal/framework/28924/view", "https://hunterpcm.uk/portal/framework/28924/view")</f>
        <v>0</v>
      </c>
    </row>
    <row r="115" spans="1:12">
      <c r="A115">
        <v>24467</v>
      </c>
      <c r="B115" t="s">
        <v>552</v>
      </c>
      <c r="C115" t="s">
        <v>576</v>
      </c>
      <c r="D115" t="s">
        <v>522</v>
      </c>
      <c r="E115" t="s">
        <v>577</v>
      </c>
      <c r="F115" t="s">
        <v>578</v>
      </c>
      <c r="G115" t="s">
        <v>579</v>
      </c>
      <c r="H115" t="s">
        <v>433</v>
      </c>
      <c r="I115">
        <v>24</v>
      </c>
      <c r="J115" t="s">
        <v>540</v>
      </c>
      <c r="K115" t="s">
        <v>84</v>
      </c>
      <c r="L115" s="1" t="str">
        <f>HYPERLINK("https://hunterpcm.uk/portal/framework/24467/view", "https://hunterpcm.uk/portal/framework/24467/view")</f>
        <v>0</v>
      </c>
    </row>
    <row r="116" spans="1:12">
      <c r="A116">
        <v>33900</v>
      </c>
      <c r="B116" t="s">
        <v>510</v>
      </c>
      <c r="C116" t="s">
        <v>580</v>
      </c>
      <c r="D116" t="s">
        <v>522</v>
      </c>
      <c r="E116" t="s">
        <v>581</v>
      </c>
      <c r="F116" t="s">
        <v>582</v>
      </c>
      <c r="G116" t="s">
        <v>301</v>
      </c>
      <c r="H116" t="s">
        <v>583</v>
      </c>
      <c r="I116">
        <v>24</v>
      </c>
      <c r="J116" t="s">
        <v>404</v>
      </c>
      <c r="K116" t="s">
        <v>38</v>
      </c>
      <c r="L116" s="1" t="str">
        <f>HYPERLINK("https://hunterpcm.uk/portal/framework/33900/view", "https://hunterpcm.uk/portal/framework/33900/view")</f>
        <v>0</v>
      </c>
    </row>
    <row r="117" spans="1:12">
      <c r="A117">
        <v>20666</v>
      </c>
      <c r="B117" t="s">
        <v>510</v>
      </c>
      <c r="C117" t="s">
        <v>584</v>
      </c>
      <c r="D117" t="s">
        <v>522</v>
      </c>
      <c r="E117" t="s">
        <v>585</v>
      </c>
      <c r="F117" t="s">
        <v>586</v>
      </c>
      <c r="G117" t="s">
        <v>587</v>
      </c>
      <c r="H117" t="s">
        <v>36</v>
      </c>
      <c r="I117">
        <v>24</v>
      </c>
      <c r="J117" t="s">
        <v>540</v>
      </c>
      <c r="K117" t="s">
        <v>38</v>
      </c>
      <c r="L117" s="1" t="str">
        <f>HYPERLINK("https://hunterpcm.uk/portal/framework/20666/view", "https://hunterpcm.uk/portal/framework/20666/view")</f>
        <v>0</v>
      </c>
    </row>
    <row r="118" spans="1:12">
      <c r="A118">
        <v>24471</v>
      </c>
      <c r="B118" t="s">
        <v>541</v>
      </c>
      <c r="C118" t="s">
        <v>588</v>
      </c>
      <c r="D118" t="s">
        <v>522</v>
      </c>
      <c r="E118" t="s">
        <v>589</v>
      </c>
      <c r="F118" t="s">
        <v>590</v>
      </c>
      <c r="G118" t="s">
        <v>591</v>
      </c>
      <c r="H118" t="s">
        <v>551</v>
      </c>
      <c r="J118" t="s">
        <v>540</v>
      </c>
      <c r="K118" t="s">
        <v>333</v>
      </c>
      <c r="L118" s="1" t="str">
        <f>HYPERLINK("https://hunterpcm.uk/portal/framework/24471/view", "https://hunterpcm.uk/portal/framework/24471/view")</f>
        <v>0</v>
      </c>
    </row>
    <row r="119" spans="1:12">
      <c r="A119">
        <v>24478</v>
      </c>
      <c r="B119" t="s">
        <v>510</v>
      </c>
      <c r="C119" t="s">
        <v>592</v>
      </c>
      <c r="D119" t="s">
        <v>593</v>
      </c>
      <c r="E119" t="s">
        <v>594</v>
      </c>
      <c r="F119" t="s">
        <v>595</v>
      </c>
      <c r="G119" t="s">
        <v>596</v>
      </c>
      <c r="H119" t="s">
        <v>134</v>
      </c>
      <c r="I119">
        <v>12</v>
      </c>
      <c r="J119" t="s">
        <v>540</v>
      </c>
      <c r="K119" t="s">
        <v>333</v>
      </c>
      <c r="L119" s="1" t="str">
        <f>HYPERLINK("https://hunterpcm.uk/portal/framework/24478/view", "https://hunterpcm.uk/portal/framework/24478/view")</f>
        <v>0</v>
      </c>
    </row>
    <row r="120" spans="1:12">
      <c r="A120">
        <v>25445</v>
      </c>
      <c r="B120" t="s">
        <v>541</v>
      </c>
      <c r="C120" t="s">
        <v>597</v>
      </c>
      <c r="D120" t="s">
        <v>522</v>
      </c>
      <c r="E120" t="s">
        <v>598</v>
      </c>
      <c r="F120" t="s">
        <v>599</v>
      </c>
      <c r="G120" t="s">
        <v>579</v>
      </c>
      <c r="H120" t="s">
        <v>433</v>
      </c>
      <c r="I120">
        <v>24</v>
      </c>
      <c r="J120" t="s">
        <v>540</v>
      </c>
      <c r="K120" t="s">
        <v>333</v>
      </c>
      <c r="L120" s="1" t="str">
        <f>HYPERLINK("https://hunterpcm.uk/portal/framework/25445/view", "https://hunterpcm.uk/portal/framework/25445/view")</f>
        <v>0</v>
      </c>
    </row>
    <row r="121" spans="1:12">
      <c r="A121">
        <v>20009</v>
      </c>
      <c r="B121" t="s">
        <v>510</v>
      </c>
      <c r="C121" t="s">
        <v>600</v>
      </c>
      <c r="D121" t="s">
        <v>522</v>
      </c>
      <c r="E121" t="s">
        <v>601</v>
      </c>
      <c r="F121" t="s">
        <v>602</v>
      </c>
      <c r="G121" t="s">
        <v>603</v>
      </c>
      <c r="H121" t="s">
        <v>604</v>
      </c>
      <c r="I121">
        <v>12</v>
      </c>
      <c r="J121" t="s">
        <v>404</v>
      </c>
      <c r="K121" t="s">
        <v>145</v>
      </c>
      <c r="L121" s="1" t="str">
        <f>HYPERLINK("https://hunterpcm.uk/portal/framework/20009/view", "https://hunterpcm.uk/portal/framework/20009/view")</f>
        <v>0</v>
      </c>
    </row>
    <row r="122" spans="1:12">
      <c r="A122">
        <v>20011</v>
      </c>
      <c r="B122" t="s">
        <v>541</v>
      </c>
      <c r="C122" t="s">
        <v>605</v>
      </c>
      <c r="D122" t="s">
        <v>382</v>
      </c>
      <c r="E122" t="s">
        <v>606</v>
      </c>
      <c r="F122" t="s">
        <v>607</v>
      </c>
      <c r="G122" t="s">
        <v>608</v>
      </c>
      <c r="H122" t="s">
        <v>609</v>
      </c>
      <c r="I122">
        <v>12</v>
      </c>
      <c r="J122" t="s">
        <v>540</v>
      </c>
      <c r="K122" t="s">
        <v>145</v>
      </c>
      <c r="L122" s="1" t="str">
        <f>HYPERLINK("https://hunterpcm.uk/portal/framework/20011/view", "https://hunterpcm.uk/portal/framework/20011/view")</f>
        <v>0</v>
      </c>
    </row>
    <row r="123" spans="1:12">
      <c r="A123">
        <v>20882</v>
      </c>
      <c r="B123" t="s">
        <v>510</v>
      </c>
      <c r="C123" t="s">
        <v>610</v>
      </c>
      <c r="D123" t="s">
        <v>63</v>
      </c>
      <c r="E123" t="s">
        <v>611</v>
      </c>
      <c r="F123" t="s">
        <v>612</v>
      </c>
      <c r="G123" t="s">
        <v>613</v>
      </c>
      <c r="H123" t="s">
        <v>614</v>
      </c>
      <c r="J123" t="s">
        <v>404</v>
      </c>
      <c r="K123" t="s">
        <v>145</v>
      </c>
      <c r="L123" s="1" t="str">
        <f>HYPERLINK("https://hunterpcm.uk/portal/framework/20882/view", "https://hunterpcm.uk/portal/framework/20882/view")</f>
        <v>0</v>
      </c>
    </row>
    <row r="124" spans="1:12">
      <c r="A124">
        <v>24684</v>
      </c>
      <c r="B124" t="s">
        <v>44</v>
      </c>
      <c r="C124" t="s">
        <v>615</v>
      </c>
      <c r="D124" t="s">
        <v>63</v>
      </c>
      <c r="E124" t="s">
        <v>616</v>
      </c>
      <c r="F124" t="s">
        <v>617</v>
      </c>
      <c r="G124" t="s">
        <v>118</v>
      </c>
      <c r="H124" t="s">
        <v>618</v>
      </c>
      <c r="I124">
        <v>-1</v>
      </c>
      <c r="J124" t="s">
        <v>78</v>
      </c>
      <c r="K124" t="s">
        <v>206</v>
      </c>
      <c r="L124" s="1" t="str">
        <f>HYPERLINK("https://hunterpcm.uk/portal/framework/24684/view", "https://hunterpcm.uk/portal/framework/24684/view")</f>
        <v>0</v>
      </c>
    </row>
    <row r="125" spans="1:12">
      <c r="A125">
        <v>29064</v>
      </c>
      <c r="B125" t="s">
        <v>24</v>
      </c>
      <c r="C125" t="s">
        <v>619</v>
      </c>
      <c r="D125" t="s">
        <v>130</v>
      </c>
      <c r="E125" t="s">
        <v>620</v>
      </c>
      <c r="F125" t="s">
        <v>621</v>
      </c>
      <c r="G125" t="s">
        <v>622</v>
      </c>
      <c r="H125" t="s">
        <v>623</v>
      </c>
      <c r="J125" t="s">
        <v>19</v>
      </c>
      <c r="K125" t="s">
        <v>152</v>
      </c>
      <c r="L125" s="1" t="str">
        <f>HYPERLINK("https://hunterpcm.uk/portal/framework/29064/view", "https://hunterpcm.uk/portal/framework/29064/view")</f>
        <v>0</v>
      </c>
    </row>
    <row r="126" spans="1:12">
      <c r="A126">
        <v>29044</v>
      </c>
      <c r="B126" t="s">
        <v>24</v>
      </c>
      <c r="C126" t="s">
        <v>624</v>
      </c>
      <c r="D126" t="s">
        <v>130</v>
      </c>
      <c r="E126" t="s">
        <v>625</v>
      </c>
      <c r="F126" t="s">
        <v>626</v>
      </c>
      <c r="G126" t="s">
        <v>627</v>
      </c>
      <c r="H126" t="s">
        <v>327</v>
      </c>
      <c r="J126" t="s">
        <v>37</v>
      </c>
      <c r="K126" t="s">
        <v>152</v>
      </c>
      <c r="L126" s="1" t="str">
        <f>HYPERLINK("https://hunterpcm.uk/portal/framework/29044/view", "https://hunterpcm.uk/portal/framework/29044/view")</f>
        <v>0</v>
      </c>
    </row>
    <row r="127" spans="1:12">
      <c r="A127">
        <v>28828</v>
      </c>
      <c r="B127" t="s">
        <v>510</v>
      </c>
      <c r="C127" t="s">
        <v>628</v>
      </c>
      <c r="D127" t="s">
        <v>522</v>
      </c>
      <c r="E127" t="s">
        <v>629</v>
      </c>
      <c r="F127" t="s">
        <v>630</v>
      </c>
      <c r="G127" t="s">
        <v>363</v>
      </c>
      <c r="H127" t="s">
        <v>364</v>
      </c>
      <c r="J127" t="s">
        <v>404</v>
      </c>
      <c r="K127" t="s">
        <v>152</v>
      </c>
      <c r="L127" s="1" t="str">
        <f>HYPERLINK("https://hunterpcm.uk/portal/framework/28828/view", "https://hunterpcm.uk/portal/framework/28828/view")</f>
        <v>0</v>
      </c>
    </row>
    <row r="128" spans="1:12">
      <c r="A128">
        <v>29964</v>
      </c>
      <c r="B128" t="s">
        <v>510</v>
      </c>
      <c r="C128" t="s">
        <v>631</v>
      </c>
      <c r="D128" t="s">
        <v>522</v>
      </c>
      <c r="E128" t="s">
        <v>632</v>
      </c>
      <c r="F128" t="s">
        <v>633</v>
      </c>
      <c r="G128" t="s">
        <v>634</v>
      </c>
      <c r="H128" t="s">
        <v>61</v>
      </c>
      <c r="J128" t="s">
        <v>404</v>
      </c>
      <c r="K128" t="s">
        <v>152</v>
      </c>
      <c r="L128" s="1" t="str">
        <f>HYPERLINK("https://hunterpcm.uk/portal/framework/29964/view", "https://hunterpcm.uk/portal/framework/29964/view")</f>
        <v>0</v>
      </c>
    </row>
    <row r="129" spans="1:12">
      <c r="A129">
        <v>21584</v>
      </c>
      <c r="B129" t="s">
        <v>44</v>
      </c>
      <c r="C129" t="s">
        <v>635</v>
      </c>
      <c r="D129" t="s">
        <v>636</v>
      </c>
      <c r="E129" t="s">
        <v>637</v>
      </c>
      <c r="F129" t="s">
        <v>638</v>
      </c>
      <c r="G129" t="s">
        <v>639</v>
      </c>
      <c r="H129" t="s">
        <v>640</v>
      </c>
      <c r="J129" t="s">
        <v>157</v>
      </c>
      <c r="K129" t="s">
        <v>152</v>
      </c>
      <c r="L129" s="1" t="str">
        <f>HYPERLINK("https://hunterpcm.uk/portal/framework/21584/view", "https://hunterpcm.uk/portal/framework/21584/view")</f>
        <v>0</v>
      </c>
    </row>
    <row r="130" spans="1:12">
      <c r="A130">
        <v>26308</v>
      </c>
      <c r="B130" t="s">
        <v>541</v>
      </c>
      <c r="C130" t="s">
        <v>641</v>
      </c>
      <c r="D130" t="s">
        <v>522</v>
      </c>
      <c r="E130" t="s">
        <v>642</v>
      </c>
      <c r="F130" t="s">
        <v>643</v>
      </c>
      <c r="G130" t="s">
        <v>644</v>
      </c>
      <c r="H130" t="s">
        <v>645</v>
      </c>
      <c r="J130" t="s">
        <v>540</v>
      </c>
      <c r="K130" t="s">
        <v>152</v>
      </c>
      <c r="L130" s="1" t="str">
        <f>HYPERLINK("https://hunterpcm.uk/portal/framework/26308/view", "https://hunterpcm.uk/portal/framework/26308/view")</f>
        <v>0</v>
      </c>
    </row>
    <row r="131" spans="1:12">
      <c r="A131">
        <v>29020</v>
      </c>
      <c r="B131" t="s">
        <v>510</v>
      </c>
      <c r="C131" t="s">
        <v>646</v>
      </c>
      <c r="D131" t="s">
        <v>522</v>
      </c>
      <c r="E131" t="s">
        <v>647</v>
      </c>
      <c r="F131" t="s">
        <v>648</v>
      </c>
      <c r="G131" t="s">
        <v>649</v>
      </c>
      <c r="H131" t="s">
        <v>650</v>
      </c>
      <c r="J131" t="s">
        <v>404</v>
      </c>
      <c r="K131" t="s">
        <v>152</v>
      </c>
      <c r="L131" s="1" t="str">
        <f>HYPERLINK("https://hunterpcm.uk/portal/framework/29020/view", "https://hunterpcm.uk/portal/framework/29020/view")</f>
        <v>0</v>
      </c>
    </row>
    <row r="132" spans="1:12">
      <c r="A132">
        <v>29049</v>
      </c>
      <c r="B132" t="s">
        <v>510</v>
      </c>
      <c r="C132" t="s">
        <v>651</v>
      </c>
      <c r="D132" t="s">
        <v>522</v>
      </c>
      <c r="E132" t="s">
        <v>652</v>
      </c>
      <c r="F132" t="s">
        <v>653</v>
      </c>
      <c r="G132" t="s">
        <v>654</v>
      </c>
      <c r="H132" t="s">
        <v>655</v>
      </c>
      <c r="J132" t="s">
        <v>404</v>
      </c>
      <c r="K132" t="s">
        <v>152</v>
      </c>
      <c r="L132" s="1" t="str">
        <f>HYPERLINK("https://hunterpcm.uk/portal/framework/29049/view", "https://hunterpcm.uk/portal/framework/29049/view")</f>
        <v>0</v>
      </c>
    </row>
    <row r="133" spans="1:12">
      <c r="A133">
        <v>22152</v>
      </c>
      <c r="B133" t="s">
        <v>510</v>
      </c>
      <c r="C133" t="s">
        <v>656</v>
      </c>
      <c r="D133" t="s">
        <v>382</v>
      </c>
      <c r="E133" t="s">
        <v>657</v>
      </c>
      <c r="F133" t="s">
        <v>658</v>
      </c>
      <c r="G133" t="s">
        <v>659</v>
      </c>
      <c r="H133" t="s">
        <v>660</v>
      </c>
      <c r="J133" t="s">
        <v>540</v>
      </c>
      <c r="K133" t="s">
        <v>31</v>
      </c>
      <c r="L133" s="1" t="str">
        <f>HYPERLINK("https://hunterpcm.uk/portal/framework/22152/view", "https://hunterpcm.uk/portal/framework/22152/view")</f>
        <v>0</v>
      </c>
    </row>
    <row r="134" spans="1:12">
      <c r="A134">
        <v>22886</v>
      </c>
      <c r="B134" t="s">
        <v>44</v>
      </c>
      <c r="C134" t="s">
        <v>661</v>
      </c>
      <c r="D134" t="s">
        <v>662</v>
      </c>
      <c r="E134" t="s">
        <v>663</v>
      </c>
      <c r="F134" t="s">
        <v>664</v>
      </c>
      <c r="G134" t="s">
        <v>596</v>
      </c>
      <c r="H134" t="s">
        <v>134</v>
      </c>
      <c r="I134">
        <v>24</v>
      </c>
      <c r="J134" t="s">
        <v>231</v>
      </c>
      <c r="K134" t="s">
        <v>291</v>
      </c>
      <c r="L134" s="1" t="str">
        <f>HYPERLINK("https://hunterpcm.uk/portal/framework/22886/view", "https://hunterpcm.uk/portal/framework/22886/view")</f>
        <v>0</v>
      </c>
    </row>
    <row r="135" spans="1:12">
      <c r="A135">
        <v>24608</v>
      </c>
      <c r="B135" t="s">
        <v>44</v>
      </c>
      <c r="C135" t="s">
        <v>665</v>
      </c>
      <c r="D135" t="s">
        <v>662</v>
      </c>
      <c r="E135" t="s">
        <v>666</v>
      </c>
      <c r="F135" t="s">
        <v>667</v>
      </c>
      <c r="G135" t="s">
        <v>133</v>
      </c>
      <c r="H135" t="s">
        <v>134</v>
      </c>
      <c r="I135">
        <v>36</v>
      </c>
      <c r="J135" t="s">
        <v>231</v>
      </c>
      <c r="K135" t="s">
        <v>291</v>
      </c>
      <c r="L135" s="1" t="str">
        <f>HYPERLINK("https://hunterpcm.uk/portal/framework/24608/view", "https://hunterpcm.uk/portal/framework/24608/view")</f>
        <v>0</v>
      </c>
    </row>
    <row r="136" spans="1:12">
      <c r="A136">
        <v>24611</v>
      </c>
      <c r="B136" t="s">
        <v>44</v>
      </c>
      <c r="C136" t="s">
        <v>668</v>
      </c>
      <c r="D136" t="s">
        <v>662</v>
      </c>
      <c r="E136" t="s">
        <v>669</v>
      </c>
      <c r="F136" t="s">
        <v>670</v>
      </c>
      <c r="G136" t="s">
        <v>596</v>
      </c>
      <c r="H136" t="s">
        <v>134</v>
      </c>
      <c r="I136">
        <v>12</v>
      </c>
      <c r="J136" t="s">
        <v>231</v>
      </c>
      <c r="K136" t="s">
        <v>291</v>
      </c>
      <c r="L136" s="1" t="str">
        <f>HYPERLINK("https://hunterpcm.uk/portal/framework/24611/view", "https://hunterpcm.uk/portal/framework/24611/view")</f>
        <v>0</v>
      </c>
    </row>
    <row r="137" spans="1:12">
      <c r="A137">
        <v>14383</v>
      </c>
      <c r="B137" t="s">
        <v>24</v>
      </c>
      <c r="C137" t="s">
        <v>671</v>
      </c>
      <c r="D137" t="s">
        <v>130</v>
      </c>
      <c r="E137" t="s">
        <v>672</v>
      </c>
      <c r="G137" t="s">
        <v>673</v>
      </c>
      <c r="H137" t="s">
        <v>674</v>
      </c>
      <c r="J137" t="s">
        <v>353</v>
      </c>
      <c r="K137" t="s">
        <v>291</v>
      </c>
      <c r="L137" s="1" t="str">
        <f>HYPERLINK("https://hunterpcm.uk/portal/framework/14383/view", "https://hunterpcm.uk/portal/framework/14383/view")</f>
        <v>0</v>
      </c>
    </row>
    <row r="138" spans="1:12">
      <c r="A138">
        <v>22571</v>
      </c>
      <c r="B138" t="s">
        <v>510</v>
      </c>
      <c r="C138" t="s">
        <v>675</v>
      </c>
      <c r="D138" t="s">
        <v>522</v>
      </c>
      <c r="E138" t="s">
        <v>676</v>
      </c>
      <c r="F138" t="s">
        <v>677</v>
      </c>
      <c r="G138" t="s">
        <v>678</v>
      </c>
      <c r="H138" t="s">
        <v>679</v>
      </c>
      <c r="J138" t="s">
        <v>540</v>
      </c>
      <c r="K138" t="s">
        <v>291</v>
      </c>
      <c r="L138" s="1" t="str">
        <f>HYPERLINK("https://hunterpcm.uk/portal/framework/22571/view", "https://hunterpcm.uk/portal/framework/22571/view")</f>
        <v>0</v>
      </c>
    </row>
    <row r="139" spans="1:12">
      <c r="A139">
        <v>19609</v>
      </c>
      <c r="B139" t="s">
        <v>24</v>
      </c>
      <c r="C139" t="s">
        <v>680</v>
      </c>
      <c r="D139" t="s">
        <v>130</v>
      </c>
      <c r="E139" t="s">
        <v>681</v>
      </c>
      <c r="F139" t="s">
        <v>682</v>
      </c>
      <c r="G139" t="s">
        <v>683</v>
      </c>
      <c r="H139" t="s">
        <v>684</v>
      </c>
      <c r="J139" t="s">
        <v>19</v>
      </c>
      <c r="K139" t="s">
        <v>291</v>
      </c>
      <c r="L139" s="1" t="str">
        <f>HYPERLINK("https://hunterpcm.uk/portal/framework/19609/view", "https://hunterpcm.uk/portal/framework/19609/view")</f>
        <v>0</v>
      </c>
    </row>
    <row r="140" spans="1:12">
      <c r="A140">
        <v>22558</v>
      </c>
      <c r="B140" t="s">
        <v>510</v>
      </c>
      <c r="C140" t="s">
        <v>685</v>
      </c>
      <c r="D140" t="s">
        <v>522</v>
      </c>
      <c r="E140" t="s">
        <v>686</v>
      </c>
      <c r="F140" t="s">
        <v>687</v>
      </c>
      <c r="G140" t="s">
        <v>93</v>
      </c>
      <c r="H140" t="s">
        <v>94</v>
      </c>
      <c r="J140" t="s">
        <v>404</v>
      </c>
      <c r="K140" t="s">
        <v>291</v>
      </c>
      <c r="L140" s="1" t="str">
        <f>HYPERLINK("https://hunterpcm.uk/portal/framework/22558/view", "https://hunterpcm.uk/portal/framework/22558/view")</f>
        <v>0</v>
      </c>
    </row>
    <row r="141" spans="1:12">
      <c r="A141">
        <v>27280</v>
      </c>
      <c r="B141" t="s">
        <v>24</v>
      </c>
      <c r="C141" t="s">
        <v>688</v>
      </c>
      <c r="D141" t="s">
        <v>130</v>
      </c>
      <c r="E141" t="s">
        <v>689</v>
      </c>
      <c r="F141" t="s">
        <v>690</v>
      </c>
      <c r="G141" t="s">
        <v>108</v>
      </c>
      <c r="H141" t="s">
        <v>109</v>
      </c>
      <c r="I141">
        <v>12</v>
      </c>
      <c r="J141" t="s">
        <v>256</v>
      </c>
      <c r="K141" t="s">
        <v>291</v>
      </c>
      <c r="L141" s="1" t="str">
        <f>HYPERLINK("https://hunterpcm.uk/portal/framework/27280/view", "https://hunterpcm.uk/portal/framework/27280/view")</f>
        <v>0</v>
      </c>
    </row>
    <row r="142" spans="1:12">
      <c r="A142">
        <v>20813</v>
      </c>
      <c r="B142" t="s">
        <v>510</v>
      </c>
      <c r="C142" t="s">
        <v>691</v>
      </c>
      <c r="D142" t="s">
        <v>522</v>
      </c>
      <c r="E142" t="s">
        <v>692</v>
      </c>
      <c r="F142" t="s">
        <v>693</v>
      </c>
      <c r="G142" t="s">
        <v>17</v>
      </c>
      <c r="H142" t="s">
        <v>18</v>
      </c>
      <c r="J142" t="s">
        <v>404</v>
      </c>
      <c r="K142" t="s">
        <v>291</v>
      </c>
      <c r="L142" s="1" t="str">
        <f>HYPERLINK("https://hunterpcm.uk/portal/framework/20813/view", "https://hunterpcm.uk/portal/framework/20813/view")</f>
        <v>0</v>
      </c>
    </row>
    <row r="143" spans="1:12">
      <c r="A143">
        <v>25282</v>
      </c>
      <c r="B143" t="s">
        <v>24</v>
      </c>
      <c r="C143" t="s">
        <v>694</v>
      </c>
      <c r="D143" t="s">
        <v>355</v>
      </c>
      <c r="E143" t="s">
        <v>695</v>
      </c>
      <c r="F143" t="s">
        <v>696</v>
      </c>
      <c r="G143" t="s">
        <v>697</v>
      </c>
      <c r="H143" t="s">
        <v>698</v>
      </c>
      <c r="J143" t="s">
        <v>353</v>
      </c>
      <c r="K143" t="s">
        <v>291</v>
      </c>
      <c r="L143" s="1" t="str">
        <f>HYPERLINK("https://hunterpcm.uk/portal/framework/25282/view", "https://hunterpcm.uk/portal/framework/25282/view")</f>
        <v>0</v>
      </c>
    </row>
    <row r="144" spans="1:12">
      <c r="A144">
        <v>19607</v>
      </c>
      <c r="B144" t="s">
        <v>24</v>
      </c>
      <c r="C144" t="s">
        <v>699</v>
      </c>
      <c r="D144" t="s">
        <v>319</v>
      </c>
      <c r="E144" t="s">
        <v>700</v>
      </c>
      <c r="F144" t="s">
        <v>701</v>
      </c>
      <c r="G144" t="s">
        <v>702</v>
      </c>
      <c r="H144" t="s">
        <v>565</v>
      </c>
      <c r="J144" t="s">
        <v>19</v>
      </c>
      <c r="K144" t="s">
        <v>291</v>
      </c>
      <c r="L144" s="1" t="str">
        <f>HYPERLINK("https://hunterpcm.uk/portal/framework/19607/view", "https://hunterpcm.uk/portal/framework/19607/view")</f>
        <v>0</v>
      </c>
    </row>
    <row r="145" spans="1:12">
      <c r="A145">
        <v>22563</v>
      </c>
      <c r="B145" t="s">
        <v>541</v>
      </c>
      <c r="C145" t="s">
        <v>703</v>
      </c>
      <c r="D145" t="s">
        <v>522</v>
      </c>
      <c r="E145" t="s">
        <v>704</v>
      </c>
      <c r="F145" t="s">
        <v>705</v>
      </c>
      <c r="G145" t="s">
        <v>706</v>
      </c>
      <c r="H145" t="s">
        <v>707</v>
      </c>
      <c r="J145" t="s">
        <v>540</v>
      </c>
      <c r="K145" t="s">
        <v>291</v>
      </c>
      <c r="L145" s="1" t="str">
        <f>HYPERLINK("https://hunterpcm.uk/portal/framework/22563/view", "https://hunterpcm.uk/portal/framework/22563/view")</f>
        <v>0</v>
      </c>
    </row>
    <row r="146" spans="1:12">
      <c r="A146">
        <v>23353</v>
      </c>
      <c r="B146" t="s">
        <v>541</v>
      </c>
      <c r="C146" t="s">
        <v>708</v>
      </c>
      <c r="D146" t="s">
        <v>522</v>
      </c>
      <c r="E146" t="s">
        <v>709</v>
      </c>
      <c r="F146" t="s">
        <v>705</v>
      </c>
      <c r="G146" t="s">
        <v>706</v>
      </c>
      <c r="H146" t="s">
        <v>707</v>
      </c>
      <c r="J146" t="s">
        <v>540</v>
      </c>
      <c r="K146" t="s">
        <v>291</v>
      </c>
      <c r="L146" s="1" t="str">
        <f>HYPERLINK("https://hunterpcm.uk/portal/framework/23353/view", "https://hunterpcm.uk/portal/framework/23353/view")</f>
        <v>0</v>
      </c>
    </row>
    <row r="147" spans="1:12">
      <c r="A147">
        <v>23355</v>
      </c>
      <c r="B147" t="s">
        <v>541</v>
      </c>
      <c r="C147" t="s">
        <v>710</v>
      </c>
      <c r="D147" t="s">
        <v>522</v>
      </c>
      <c r="E147" t="s">
        <v>711</v>
      </c>
      <c r="F147" t="s">
        <v>712</v>
      </c>
      <c r="G147" t="s">
        <v>706</v>
      </c>
      <c r="H147" t="s">
        <v>707</v>
      </c>
      <c r="J147" t="s">
        <v>540</v>
      </c>
      <c r="K147" t="s">
        <v>291</v>
      </c>
      <c r="L147" s="1" t="str">
        <f>HYPERLINK("https://hunterpcm.uk/portal/framework/23355/view", "https://hunterpcm.uk/portal/framework/23355/view")</f>
        <v>0</v>
      </c>
    </row>
    <row r="148" spans="1:12">
      <c r="A148">
        <v>23356</v>
      </c>
      <c r="B148" t="s">
        <v>541</v>
      </c>
      <c r="C148" t="s">
        <v>713</v>
      </c>
      <c r="D148" t="s">
        <v>522</v>
      </c>
      <c r="E148" t="s">
        <v>714</v>
      </c>
      <c r="F148" t="s">
        <v>715</v>
      </c>
      <c r="G148" t="s">
        <v>706</v>
      </c>
      <c r="H148" t="s">
        <v>707</v>
      </c>
      <c r="J148" t="s">
        <v>540</v>
      </c>
      <c r="K148" t="s">
        <v>291</v>
      </c>
      <c r="L148" s="1" t="str">
        <f>HYPERLINK("https://hunterpcm.uk/portal/framework/23356/view", "https://hunterpcm.uk/portal/framework/23356/view")</f>
        <v>0</v>
      </c>
    </row>
    <row r="149" spans="1:12">
      <c r="A149">
        <v>29468</v>
      </c>
      <c r="B149" t="s">
        <v>24</v>
      </c>
      <c r="C149" t="s">
        <v>716</v>
      </c>
      <c r="D149" t="s">
        <v>355</v>
      </c>
      <c r="E149" t="s">
        <v>717</v>
      </c>
      <c r="F149" t="s">
        <v>718</v>
      </c>
      <c r="G149" t="s">
        <v>719</v>
      </c>
      <c r="H149" t="s">
        <v>720</v>
      </c>
      <c r="J149" t="s">
        <v>353</v>
      </c>
      <c r="K149" t="s">
        <v>291</v>
      </c>
      <c r="L149" s="1" t="str">
        <f>HYPERLINK("https://hunterpcm.uk/portal/framework/29468/view", "https://hunterpcm.uk/portal/framework/29468/view")</f>
        <v>0</v>
      </c>
    </row>
    <row r="150" spans="1:12">
      <c r="A150">
        <v>24633</v>
      </c>
      <c r="B150" t="s">
        <v>510</v>
      </c>
      <c r="C150" t="s">
        <v>721</v>
      </c>
      <c r="D150" t="s">
        <v>319</v>
      </c>
      <c r="E150" t="s">
        <v>722</v>
      </c>
      <c r="F150" t="s">
        <v>723</v>
      </c>
      <c r="G150" t="s">
        <v>108</v>
      </c>
      <c r="H150" t="s">
        <v>393</v>
      </c>
      <c r="J150" t="s">
        <v>404</v>
      </c>
      <c r="K150" t="s">
        <v>291</v>
      </c>
      <c r="L150" s="1" t="str">
        <f>HYPERLINK("https://hunterpcm.uk/portal/framework/24633/view", "https://hunterpcm.uk/portal/framework/24633/view")</f>
        <v>0</v>
      </c>
    </row>
    <row r="151" spans="1:12">
      <c r="A151">
        <v>34365</v>
      </c>
      <c r="B151" t="s">
        <v>510</v>
      </c>
      <c r="C151" t="s">
        <v>724</v>
      </c>
      <c r="D151" t="s">
        <v>593</v>
      </c>
      <c r="E151" t="s">
        <v>725</v>
      </c>
      <c r="F151" t="s">
        <v>726</v>
      </c>
      <c r="G151" t="s">
        <v>727</v>
      </c>
      <c r="H151" t="s">
        <v>728</v>
      </c>
      <c r="I151">
        <v>12</v>
      </c>
      <c r="J151" t="s">
        <v>540</v>
      </c>
      <c r="K151" t="s">
        <v>291</v>
      </c>
      <c r="L151" s="1" t="str">
        <f>HYPERLINK("https://hunterpcm.uk/portal/framework/34365/view", "https://hunterpcm.uk/portal/framework/34365/view")</f>
        <v>0</v>
      </c>
    </row>
    <row r="152" spans="1:12">
      <c r="A152">
        <v>24610</v>
      </c>
      <c r="B152" t="s">
        <v>44</v>
      </c>
      <c r="C152" t="s">
        <v>729</v>
      </c>
      <c r="D152" t="s">
        <v>662</v>
      </c>
      <c r="E152" t="s">
        <v>730</v>
      </c>
      <c r="F152" t="s">
        <v>731</v>
      </c>
      <c r="G152" t="s">
        <v>732</v>
      </c>
      <c r="H152" t="s">
        <v>733</v>
      </c>
      <c r="I152">
        <v>12</v>
      </c>
      <c r="J152" t="s">
        <v>231</v>
      </c>
      <c r="K152" t="s">
        <v>291</v>
      </c>
      <c r="L152" s="1" t="str">
        <f>HYPERLINK("https://hunterpcm.uk/portal/framework/24610/view", "https://hunterpcm.uk/portal/framework/24610/view")</f>
        <v>0</v>
      </c>
    </row>
    <row r="153" spans="1:12">
      <c r="A153">
        <v>27015</v>
      </c>
      <c r="B153" t="s">
        <v>24</v>
      </c>
      <c r="C153" t="s">
        <v>734</v>
      </c>
      <c r="D153" t="s">
        <v>130</v>
      </c>
      <c r="E153" t="s">
        <v>735</v>
      </c>
      <c r="F153" t="s">
        <v>736</v>
      </c>
      <c r="G153" t="s">
        <v>519</v>
      </c>
      <c r="H153" t="s">
        <v>94</v>
      </c>
      <c r="I153">
        <v>12</v>
      </c>
      <c r="J153" t="s">
        <v>19</v>
      </c>
      <c r="K153" t="s">
        <v>291</v>
      </c>
      <c r="L153" s="1" t="str">
        <f>HYPERLINK("https://hunterpcm.uk/portal/framework/27015/view", "https://hunterpcm.uk/portal/framework/27015/view")</f>
        <v>0</v>
      </c>
    </row>
    <row r="154" spans="1:12">
      <c r="A154">
        <v>29065</v>
      </c>
      <c r="B154" t="s">
        <v>24</v>
      </c>
      <c r="C154" t="s">
        <v>737</v>
      </c>
      <c r="D154" t="s">
        <v>130</v>
      </c>
      <c r="E154" t="s">
        <v>738</v>
      </c>
      <c r="F154" t="s">
        <v>739</v>
      </c>
      <c r="G154" t="s">
        <v>118</v>
      </c>
      <c r="H154" t="s">
        <v>551</v>
      </c>
      <c r="I154">
        <v>12</v>
      </c>
      <c r="J154" t="s">
        <v>19</v>
      </c>
      <c r="K154" t="s">
        <v>291</v>
      </c>
      <c r="L154" s="1" t="str">
        <f>HYPERLINK("https://hunterpcm.uk/portal/framework/29065/view", "https://hunterpcm.uk/portal/framework/29065/view")</f>
        <v>0</v>
      </c>
    </row>
    <row r="155" spans="1:12">
      <c r="A155">
        <v>17281</v>
      </c>
      <c r="B155" t="s">
        <v>24</v>
      </c>
      <c r="C155" t="s">
        <v>740</v>
      </c>
      <c r="D155" t="s">
        <v>528</v>
      </c>
      <c r="E155" t="s">
        <v>741</v>
      </c>
      <c r="F155" t="s">
        <v>742</v>
      </c>
      <c r="G155" t="s">
        <v>35</v>
      </c>
      <c r="H155" t="s">
        <v>36</v>
      </c>
      <c r="J155" t="s">
        <v>19</v>
      </c>
      <c r="K155" t="s">
        <v>291</v>
      </c>
      <c r="L155" s="1" t="str">
        <f>HYPERLINK("https://hunterpcm.uk/portal/framework/17281/view", "https://hunterpcm.uk/portal/framework/17281/view")</f>
        <v>0</v>
      </c>
    </row>
    <row r="156" spans="1:12">
      <c r="A156">
        <v>29145</v>
      </c>
      <c r="B156" t="s">
        <v>24</v>
      </c>
      <c r="C156" t="s">
        <v>743</v>
      </c>
      <c r="D156" t="s">
        <v>130</v>
      </c>
      <c r="E156" t="s">
        <v>744</v>
      </c>
      <c r="F156" t="s">
        <v>745</v>
      </c>
      <c r="G156" t="s">
        <v>746</v>
      </c>
      <c r="H156" t="s">
        <v>747</v>
      </c>
      <c r="J156" t="s">
        <v>353</v>
      </c>
      <c r="K156" t="s">
        <v>291</v>
      </c>
      <c r="L156" s="1" t="str">
        <f>HYPERLINK("https://hunterpcm.uk/portal/framework/29145/view", "https://hunterpcm.uk/portal/framework/29145/view")</f>
        <v>0</v>
      </c>
    </row>
    <row r="157" spans="1:12">
      <c r="A157">
        <v>27240</v>
      </c>
      <c r="B157" t="s">
        <v>44</v>
      </c>
      <c r="C157" t="s">
        <v>748</v>
      </c>
      <c r="D157" t="s">
        <v>147</v>
      </c>
      <c r="E157" t="s">
        <v>749</v>
      </c>
      <c r="F157" t="s">
        <v>750</v>
      </c>
      <c r="G157" t="s">
        <v>751</v>
      </c>
      <c r="H157" t="s">
        <v>752</v>
      </c>
      <c r="J157" t="s">
        <v>753</v>
      </c>
      <c r="K157" t="s">
        <v>291</v>
      </c>
      <c r="L157" s="1" t="str">
        <f>HYPERLINK("https://hunterpcm.uk/portal/framework/27240/view", "https://hunterpcm.uk/portal/framework/27240/view")</f>
        <v>0</v>
      </c>
    </row>
    <row r="158" spans="1:12">
      <c r="A158">
        <v>29015</v>
      </c>
      <c r="B158" t="s">
        <v>541</v>
      </c>
      <c r="C158" t="s">
        <v>754</v>
      </c>
      <c r="D158" t="s">
        <v>522</v>
      </c>
      <c r="E158" t="s">
        <v>755</v>
      </c>
      <c r="F158" t="s">
        <v>756</v>
      </c>
      <c r="G158" t="s">
        <v>757</v>
      </c>
      <c r="H158" t="s">
        <v>758</v>
      </c>
      <c r="J158" t="s">
        <v>540</v>
      </c>
      <c r="K158" t="s">
        <v>291</v>
      </c>
      <c r="L158" s="1" t="str">
        <f>HYPERLINK("https://hunterpcm.uk/portal/framework/29015/view", "https://hunterpcm.uk/portal/framework/29015/view")</f>
        <v>0</v>
      </c>
    </row>
    <row r="159" spans="1:12">
      <c r="A159">
        <v>26279</v>
      </c>
      <c r="B159" t="s">
        <v>510</v>
      </c>
      <c r="C159" t="s">
        <v>759</v>
      </c>
      <c r="D159" t="s">
        <v>522</v>
      </c>
      <c r="E159" t="s">
        <v>760</v>
      </c>
      <c r="F159" t="s">
        <v>761</v>
      </c>
      <c r="G159" t="s">
        <v>128</v>
      </c>
      <c r="H159" t="s">
        <v>762</v>
      </c>
      <c r="J159" t="s">
        <v>404</v>
      </c>
      <c r="K159" t="s">
        <v>291</v>
      </c>
      <c r="L159" s="1" t="str">
        <f>HYPERLINK("https://hunterpcm.uk/portal/framework/26279/view", "https://hunterpcm.uk/portal/framework/26279/view")</f>
        <v>0</v>
      </c>
    </row>
    <row r="160" spans="1:12">
      <c r="A160">
        <v>27068</v>
      </c>
      <c r="B160" t="s">
        <v>24</v>
      </c>
      <c r="C160" t="s">
        <v>763</v>
      </c>
      <c r="D160" t="s">
        <v>130</v>
      </c>
      <c r="E160" t="s">
        <v>764</v>
      </c>
      <c r="G160" t="s">
        <v>765</v>
      </c>
      <c r="H160" t="s">
        <v>766</v>
      </c>
      <c r="J160" t="s">
        <v>353</v>
      </c>
      <c r="K160" t="s">
        <v>291</v>
      </c>
      <c r="L160" s="1" t="str">
        <f>HYPERLINK("https://hunterpcm.uk/portal/framework/27068/view", "https://hunterpcm.uk/portal/framework/27068/view")</f>
        <v>0</v>
      </c>
    </row>
    <row r="161" spans="1:12">
      <c r="A161">
        <v>29066</v>
      </c>
      <c r="B161" t="s">
        <v>24</v>
      </c>
      <c r="C161" t="s">
        <v>767</v>
      </c>
      <c r="D161" t="s">
        <v>130</v>
      </c>
      <c r="E161" t="s">
        <v>768</v>
      </c>
      <c r="F161" t="s">
        <v>736</v>
      </c>
      <c r="G161" t="s">
        <v>769</v>
      </c>
      <c r="H161" t="s">
        <v>770</v>
      </c>
      <c r="I161">
        <v>24</v>
      </c>
      <c r="J161" t="s">
        <v>19</v>
      </c>
      <c r="K161" t="s">
        <v>291</v>
      </c>
      <c r="L161" s="1" t="str">
        <f>HYPERLINK("https://hunterpcm.uk/portal/framework/29066/view", "https://hunterpcm.uk/portal/framework/29066/view")</f>
        <v>0</v>
      </c>
    </row>
    <row r="162" spans="1:12">
      <c r="A162">
        <v>29042</v>
      </c>
      <c r="B162" t="s">
        <v>552</v>
      </c>
      <c r="C162" t="s">
        <v>771</v>
      </c>
      <c r="D162" t="s">
        <v>319</v>
      </c>
      <c r="E162" t="s">
        <v>772</v>
      </c>
      <c r="F162" t="s">
        <v>773</v>
      </c>
      <c r="G162" t="s">
        <v>579</v>
      </c>
      <c r="H162" t="s">
        <v>774</v>
      </c>
      <c r="J162" t="s">
        <v>404</v>
      </c>
      <c r="K162" t="s">
        <v>291</v>
      </c>
      <c r="L162" s="1" t="str">
        <f>HYPERLINK("https://hunterpcm.uk/portal/framework/29042/view", "https://hunterpcm.uk/portal/framework/29042/view")</f>
        <v>0</v>
      </c>
    </row>
    <row r="163" spans="1:12">
      <c r="A163">
        <v>29043</v>
      </c>
      <c r="B163" t="s">
        <v>510</v>
      </c>
      <c r="C163" t="s">
        <v>775</v>
      </c>
      <c r="D163" t="s">
        <v>522</v>
      </c>
      <c r="E163" t="s">
        <v>776</v>
      </c>
      <c r="F163" t="s">
        <v>777</v>
      </c>
      <c r="G163" t="s">
        <v>347</v>
      </c>
      <c r="H163" t="s">
        <v>778</v>
      </c>
      <c r="J163" t="s">
        <v>404</v>
      </c>
      <c r="K163" t="s">
        <v>291</v>
      </c>
      <c r="L163" s="1" t="str">
        <f>HYPERLINK("https://hunterpcm.uk/portal/framework/29043/view", "https://hunterpcm.uk/portal/framework/29043/view")</f>
        <v>0</v>
      </c>
    </row>
    <row r="164" spans="1:12">
      <c r="A164">
        <v>10215</v>
      </c>
      <c r="B164" t="s">
        <v>24</v>
      </c>
      <c r="C164" t="s">
        <v>779</v>
      </c>
      <c r="D164" t="s">
        <v>130</v>
      </c>
      <c r="E164" t="s">
        <v>780</v>
      </c>
      <c r="F164" t="s">
        <v>781</v>
      </c>
      <c r="G164" t="s">
        <v>782</v>
      </c>
      <c r="H164" t="s">
        <v>783</v>
      </c>
      <c r="J164" t="s">
        <v>290</v>
      </c>
      <c r="K164" t="s">
        <v>291</v>
      </c>
      <c r="L164" s="1" t="str">
        <f>HYPERLINK("https://hunterpcm.uk/portal/framework/10215/view", "https://hunterpcm.uk/portal/framework/10215/view")</f>
        <v>0</v>
      </c>
    </row>
    <row r="165" spans="1:12">
      <c r="A165">
        <v>26657</v>
      </c>
      <c r="B165" t="s">
        <v>541</v>
      </c>
      <c r="C165" t="s">
        <v>784</v>
      </c>
      <c r="D165" t="s">
        <v>382</v>
      </c>
      <c r="E165" t="s">
        <v>785</v>
      </c>
      <c r="F165" t="s">
        <v>786</v>
      </c>
      <c r="G165" t="s">
        <v>108</v>
      </c>
      <c r="H165" t="s">
        <v>393</v>
      </c>
      <c r="J165" t="s">
        <v>540</v>
      </c>
      <c r="K165" t="s">
        <v>787</v>
      </c>
      <c r="L165" s="1" t="str">
        <f>HYPERLINK("https://hunterpcm.uk/portal/framework/26657/view", "https://hunterpcm.uk/portal/framework/26657/view")</f>
        <v>0</v>
      </c>
    </row>
    <row r="166" spans="1:12">
      <c r="A166">
        <v>33156</v>
      </c>
      <c r="B166" t="s">
        <v>552</v>
      </c>
      <c r="C166" t="s">
        <v>788</v>
      </c>
      <c r="D166" t="s">
        <v>382</v>
      </c>
      <c r="E166" t="s">
        <v>789</v>
      </c>
      <c r="F166" t="s">
        <v>790</v>
      </c>
      <c r="G166" t="s">
        <v>133</v>
      </c>
      <c r="H166" t="s">
        <v>791</v>
      </c>
      <c r="J166" t="s">
        <v>540</v>
      </c>
      <c r="K166" t="s">
        <v>787</v>
      </c>
      <c r="L166" s="1" t="str">
        <f>HYPERLINK("https://hunterpcm.uk/portal/framework/33156/view", "https://hunterpcm.uk/portal/framework/33156/view")</f>
        <v>0</v>
      </c>
    </row>
    <row r="167" spans="1:12">
      <c r="A167">
        <v>22550</v>
      </c>
      <c r="B167" t="s">
        <v>44</v>
      </c>
      <c r="C167" t="s">
        <v>792</v>
      </c>
      <c r="D167" t="s">
        <v>793</v>
      </c>
      <c r="E167" t="s">
        <v>794</v>
      </c>
      <c r="F167" t="s">
        <v>795</v>
      </c>
      <c r="G167" t="s">
        <v>796</v>
      </c>
      <c r="H167" t="s">
        <v>797</v>
      </c>
      <c r="J167" t="s">
        <v>157</v>
      </c>
      <c r="K167" t="s">
        <v>31</v>
      </c>
      <c r="L167" s="1" t="str">
        <f>HYPERLINK("https://hunterpcm.uk/portal/framework/22550/view", "https://hunterpcm.uk/portal/framework/22550/view")</f>
        <v>0</v>
      </c>
    </row>
    <row r="168" spans="1:12">
      <c r="A168">
        <v>24534</v>
      </c>
      <c r="B168" t="s">
        <v>44</v>
      </c>
      <c r="C168" t="s">
        <v>798</v>
      </c>
      <c r="D168" t="s">
        <v>376</v>
      </c>
      <c r="E168" t="s">
        <v>799</v>
      </c>
      <c r="F168" t="s">
        <v>800</v>
      </c>
      <c r="G168" t="s">
        <v>413</v>
      </c>
      <c r="H168" t="s">
        <v>230</v>
      </c>
      <c r="J168" t="s">
        <v>51</v>
      </c>
      <c r="K168" t="s">
        <v>20</v>
      </c>
      <c r="L168" s="1" t="str">
        <f>HYPERLINK("https://hunterpcm.uk/portal/framework/24534/view", "https://hunterpcm.uk/portal/framework/24534/view")</f>
        <v>0</v>
      </c>
    </row>
    <row r="169" spans="1:12">
      <c r="A169">
        <v>37436</v>
      </c>
      <c r="B169" t="s">
        <v>44</v>
      </c>
      <c r="C169" t="s">
        <v>801</v>
      </c>
      <c r="D169" t="s">
        <v>221</v>
      </c>
      <c r="E169" t="s">
        <v>802</v>
      </c>
      <c r="F169" t="s">
        <v>803</v>
      </c>
      <c r="G169" t="s">
        <v>804</v>
      </c>
      <c r="H169" t="s">
        <v>805</v>
      </c>
      <c r="J169" t="s">
        <v>157</v>
      </c>
      <c r="K169" t="s">
        <v>20</v>
      </c>
      <c r="L169" s="1" t="str">
        <f>HYPERLINK("https://hunterpcm.uk/portal/framework/37436/view", "https://hunterpcm.uk/portal/framework/37436/view")</f>
        <v>0</v>
      </c>
    </row>
    <row r="170" spans="1:12">
      <c r="A170">
        <v>24640</v>
      </c>
      <c r="B170" t="s">
        <v>44</v>
      </c>
      <c r="C170" t="s">
        <v>806</v>
      </c>
      <c r="D170" t="s">
        <v>376</v>
      </c>
      <c r="E170" t="s">
        <v>807</v>
      </c>
      <c r="F170" t="s">
        <v>808</v>
      </c>
      <c r="G170" t="s">
        <v>809</v>
      </c>
      <c r="H170" t="s">
        <v>810</v>
      </c>
      <c r="I170">
        <v>12</v>
      </c>
      <c r="J170" t="s">
        <v>51</v>
      </c>
      <c r="K170" t="s">
        <v>20</v>
      </c>
      <c r="L170" s="1" t="str">
        <f>HYPERLINK("https://hunterpcm.uk/portal/framework/24640/view", "https://hunterpcm.uk/portal/framework/24640/view")</f>
        <v>0</v>
      </c>
    </row>
    <row r="171" spans="1:12">
      <c r="A171">
        <v>21579</v>
      </c>
      <c r="B171" t="s">
        <v>44</v>
      </c>
      <c r="C171" t="s">
        <v>811</v>
      </c>
      <c r="D171" t="s">
        <v>147</v>
      </c>
      <c r="E171" t="s">
        <v>812</v>
      </c>
      <c r="F171" t="s">
        <v>813</v>
      </c>
      <c r="G171" t="s">
        <v>814</v>
      </c>
      <c r="H171" t="s">
        <v>815</v>
      </c>
      <c r="J171" t="s">
        <v>78</v>
      </c>
      <c r="K171" t="s">
        <v>20</v>
      </c>
      <c r="L171" s="1" t="str">
        <f>HYPERLINK("https://hunterpcm.uk/portal/framework/21579/view", "https://hunterpcm.uk/portal/framework/21579/view")</f>
        <v>0</v>
      </c>
    </row>
    <row r="172" spans="1:12">
      <c r="A172">
        <v>20838</v>
      </c>
      <c r="B172" t="s">
        <v>44</v>
      </c>
      <c r="C172" t="s">
        <v>816</v>
      </c>
      <c r="D172" t="s">
        <v>147</v>
      </c>
      <c r="E172" t="s">
        <v>817</v>
      </c>
      <c r="F172" t="s">
        <v>818</v>
      </c>
      <c r="G172" t="s">
        <v>819</v>
      </c>
      <c r="H172" t="s">
        <v>820</v>
      </c>
      <c r="J172" t="s">
        <v>78</v>
      </c>
      <c r="K172" t="s">
        <v>20</v>
      </c>
      <c r="L172" s="1" t="str">
        <f>HYPERLINK("https://hunterpcm.uk/portal/framework/20838/view", "https://hunterpcm.uk/portal/framework/20838/view")</f>
        <v>0</v>
      </c>
    </row>
    <row r="173" spans="1:12">
      <c r="A173">
        <v>16515</v>
      </c>
      <c r="B173" t="s">
        <v>44</v>
      </c>
      <c r="C173" t="s">
        <v>821</v>
      </c>
      <c r="D173" t="s">
        <v>382</v>
      </c>
      <c r="E173" t="s">
        <v>822</v>
      </c>
      <c r="F173" t="s">
        <v>823</v>
      </c>
      <c r="G173" t="s">
        <v>824</v>
      </c>
      <c r="H173" t="s">
        <v>825</v>
      </c>
      <c r="J173" t="s">
        <v>78</v>
      </c>
      <c r="K173" t="s">
        <v>20</v>
      </c>
      <c r="L173" s="1" t="str">
        <f>HYPERLINK("https://hunterpcm.uk/portal/framework/16515/view", "https://hunterpcm.uk/portal/framework/16515/view")</f>
        <v>0</v>
      </c>
    </row>
    <row r="174" spans="1:12">
      <c r="A174">
        <v>28811</v>
      </c>
      <c r="B174" t="s">
        <v>44</v>
      </c>
      <c r="C174" t="s">
        <v>826</v>
      </c>
      <c r="D174" t="s">
        <v>46</v>
      </c>
      <c r="E174" t="s">
        <v>827</v>
      </c>
      <c r="F174" t="s">
        <v>828</v>
      </c>
      <c r="G174" t="s">
        <v>829</v>
      </c>
      <c r="H174" t="s">
        <v>830</v>
      </c>
      <c r="J174" t="s">
        <v>51</v>
      </c>
      <c r="K174" t="s">
        <v>20</v>
      </c>
      <c r="L174" s="1" t="str">
        <f>HYPERLINK("https://hunterpcm.uk/portal/framework/28811/view", "https://hunterpcm.uk/portal/framework/28811/view")</f>
        <v>0</v>
      </c>
    </row>
    <row r="175" spans="1:12">
      <c r="A175">
        <v>25212</v>
      </c>
      <c r="B175" t="s">
        <v>44</v>
      </c>
      <c r="C175" t="s">
        <v>831</v>
      </c>
      <c r="D175" t="s">
        <v>662</v>
      </c>
      <c r="E175" t="s">
        <v>832</v>
      </c>
      <c r="F175" t="s">
        <v>833</v>
      </c>
      <c r="G175" t="s">
        <v>17</v>
      </c>
      <c r="H175" t="s">
        <v>834</v>
      </c>
      <c r="J175" t="s">
        <v>231</v>
      </c>
      <c r="K175" t="s">
        <v>20</v>
      </c>
      <c r="L175" s="1" t="str">
        <f>HYPERLINK("https://hunterpcm.uk/portal/framework/25212/view", "https://hunterpcm.uk/portal/framework/25212/view")</f>
        <v>0</v>
      </c>
    </row>
    <row r="176" spans="1:12">
      <c r="A176">
        <v>21576</v>
      </c>
      <c r="B176" t="s">
        <v>44</v>
      </c>
      <c r="C176" t="s">
        <v>835</v>
      </c>
      <c r="D176" t="s">
        <v>147</v>
      </c>
      <c r="E176" t="s">
        <v>836</v>
      </c>
      <c r="F176" t="s">
        <v>837</v>
      </c>
      <c r="G176" t="s">
        <v>838</v>
      </c>
      <c r="H176" t="s">
        <v>839</v>
      </c>
      <c r="I176">
        <v>12</v>
      </c>
      <c r="J176" t="s">
        <v>157</v>
      </c>
      <c r="K176" t="s">
        <v>20</v>
      </c>
      <c r="L176" s="1" t="str">
        <f>HYPERLINK("https://hunterpcm.uk/portal/framework/21576/view", "https://hunterpcm.uk/portal/framework/21576/view")</f>
        <v>0</v>
      </c>
    </row>
    <row r="177" spans="1:12">
      <c r="A177">
        <v>34651</v>
      </c>
      <c r="B177" t="s">
        <v>44</v>
      </c>
      <c r="C177" t="s">
        <v>840</v>
      </c>
      <c r="D177" t="s">
        <v>147</v>
      </c>
      <c r="E177" t="s">
        <v>841</v>
      </c>
      <c r="F177" t="s">
        <v>842</v>
      </c>
      <c r="G177" t="s">
        <v>843</v>
      </c>
      <c r="H177" t="s">
        <v>844</v>
      </c>
      <c r="J177" t="s">
        <v>78</v>
      </c>
      <c r="K177" t="s">
        <v>20</v>
      </c>
      <c r="L177" s="1" t="str">
        <f>HYPERLINK("https://hunterpcm.uk/portal/framework/34651/view", "https://hunterpcm.uk/portal/framework/34651/view")</f>
        <v>0</v>
      </c>
    </row>
    <row r="178" spans="1:12">
      <c r="A178">
        <v>24664</v>
      </c>
      <c r="B178" t="s">
        <v>44</v>
      </c>
      <c r="C178" t="s">
        <v>845</v>
      </c>
      <c r="D178" t="s">
        <v>382</v>
      </c>
      <c r="E178" t="s">
        <v>846</v>
      </c>
      <c r="F178" t="s">
        <v>847</v>
      </c>
      <c r="G178" t="s">
        <v>113</v>
      </c>
      <c r="H178" t="s">
        <v>114</v>
      </c>
      <c r="J178" t="s">
        <v>78</v>
      </c>
      <c r="K178" t="s">
        <v>20</v>
      </c>
      <c r="L178" s="1" t="str">
        <f>HYPERLINK("https://hunterpcm.uk/portal/framework/24664/view", "https://hunterpcm.uk/portal/framework/24664/view")</f>
        <v>0</v>
      </c>
    </row>
    <row r="179" spans="1:12">
      <c r="A179">
        <v>34840</v>
      </c>
      <c r="B179" t="s">
        <v>552</v>
      </c>
      <c r="C179" t="s">
        <v>848</v>
      </c>
      <c r="D179" t="s">
        <v>512</v>
      </c>
      <c r="E179" t="s">
        <v>849</v>
      </c>
      <c r="F179" t="s">
        <v>850</v>
      </c>
      <c r="G179" t="s">
        <v>447</v>
      </c>
      <c r="H179" t="s">
        <v>851</v>
      </c>
      <c r="J179" t="s">
        <v>540</v>
      </c>
      <c r="K179" t="s">
        <v>20</v>
      </c>
      <c r="L179" s="1" t="str">
        <f>HYPERLINK("https://hunterpcm.uk/portal/framework/34840/view", "https://hunterpcm.uk/portal/framework/34840/view")</f>
        <v>0</v>
      </c>
    </row>
    <row r="180" spans="1:12">
      <c r="A180">
        <v>28903</v>
      </c>
      <c r="B180" t="s">
        <v>24</v>
      </c>
      <c r="C180" t="s">
        <v>852</v>
      </c>
      <c r="D180" t="s">
        <v>355</v>
      </c>
      <c r="E180" t="s">
        <v>853</v>
      </c>
      <c r="F180" t="s">
        <v>854</v>
      </c>
      <c r="G180" t="s">
        <v>855</v>
      </c>
      <c r="H180" t="s">
        <v>856</v>
      </c>
      <c r="I180">
        <v>12</v>
      </c>
      <c r="J180" t="s">
        <v>19</v>
      </c>
      <c r="K180" t="s">
        <v>145</v>
      </c>
      <c r="L180" s="1" t="str">
        <f>HYPERLINK("https://hunterpcm.uk/portal/framework/28903/view", "https://hunterpcm.uk/portal/framework/28903/view")</f>
        <v>0</v>
      </c>
    </row>
    <row r="181" spans="1:12">
      <c r="A181">
        <v>21416</v>
      </c>
      <c r="B181" t="s">
        <v>44</v>
      </c>
      <c r="C181" t="s">
        <v>857</v>
      </c>
      <c r="D181" t="s">
        <v>636</v>
      </c>
      <c r="E181" t="s">
        <v>858</v>
      </c>
      <c r="F181" t="s">
        <v>859</v>
      </c>
      <c r="G181" t="s">
        <v>860</v>
      </c>
      <c r="H181" t="s">
        <v>861</v>
      </c>
      <c r="J181" t="s">
        <v>157</v>
      </c>
      <c r="K181" t="s">
        <v>20</v>
      </c>
      <c r="L181" s="1" t="str">
        <f>HYPERLINK("https://hunterpcm.uk/portal/framework/21416/view", "https://hunterpcm.uk/portal/framework/21416/view")</f>
        <v>0</v>
      </c>
    </row>
    <row r="182" spans="1:12">
      <c r="A182">
        <v>21583</v>
      </c>
      <c r="B182" t="s">
        <v>44</v>
      </c>
      <c r="C182" t="s">
        <v>862</v>
      </c>
      <c r="D182" t="s">
        <v>636</v>
      </c>
      <c r="E182" t="s">
        <v>863</v>
      </c>
      <c r="F182" t="s">
        <v>864</v>
      </c>
      <c r="G182" t="s">
        <v>865</v>
      </c>
      <c r="H182" t="s">
        <v>359</v>
      </c>
      <c r="J182" t="s">
        <v>157</v>
      </c>
      <c r="K182" t="s">
        <v>152</v>
      </c>
      <c r="L182" s="1" t="str">
        <f>HYPERLINK("https://hunterpcm.uk/portal/framework/21583/view", "https://hunterpcm.uk/portal/framework/21583/view")</f>
        <v>0</v>
      </c>
    </row>
    <row r="183" spans="1:12">
      <c r="A183">
        <v>18665</v>
      </c>
      <c r="B183" t="s">
        <v>44</v>
      </c>
      <c r="C183" t="s">
        <v>866</v>
      </c>
      <c r="D183" t="s">
        <v>636</v>
      </c>
      <c r="E183" t="s">
        <v>867</v>
      </c>
      <c r="F183" t="s">
        <v>868</v>
      </c>
      <c r="G183" t="s">
        <v>413</v>
      </c>
      <c r="H183" t="s">
        <v>230</v>
      </c>
      <c r="J183" t="s">
        <v>157</v>
      </c>
      <c r="K183" t="s">
        <v>38</v>
      </c>
      <c r="L183"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522/view" display="https://hunterpcm.uk/portal/framework/14522/view"/>
    <hyperlink ref="L28" r:id="rId_hyperlink_27" tooltip="https://hunterpcm.uk/portal/framework/14637/view" display="https://hunterpcm.uk/portal/framework/14637/view"/>
    <hyperlink ref="L29" r:id="rId_hyperlink_28" tooltip="https://hunterpcm.uk/portal/framework/16517/view" display="https://hunterpcm.uk/portal/framework/16517/view"/>
    <hyperlink ref="L30" r:id="rId_hyperlink_29" tooltip="https://hunterpcm.uk/portal/framework/15642/view" display="https://hunterpcm.uk/portal/framework/15642/view"/>
    <hyperlink ref="L31" r:id="rId_hyperlink_30" tooltip="https://hunterpcm.uk/portal/framework/21575/view" display="https://hunterpcm.uk/portal/framework/21575/view"/>
    <hyperlink ref="L32" r:id="rId_hyperlink_31" tooltip="https://hunterpcm.uk/portal/framework/21577/view" display="https://hunterpcm.uk/portal/framework/21577/view"/>
    <hyperlink ref="L33" r:id="rId_hyperlink_32" tooltip="https://hunterpcm.uk/portal/framework/21580/view" display="https://hunterpcm.uk/portal/framework/21580/view"/>
    <hyperlink ref="L34" r:id="rId_hyperlink_33" tooltip="https://hunterpcm.uk/portal/framework/21582/view" display="https://hunterpcm.uk/portal/framework/21582/view"/>
    <hyperlink ref="L35" r:id="rId_hyperlink_34" tooltip="https://hunterpcm.uk/portal/framework/21614/view" display="https://hunterpcm.uk/portal/framework/21614/view"/>
    <hyperlink ref="L36" r:id="rId_hyperlink_35" tooltip="https://hunterpcm.uk/portal/framework/28932/view" display="https://hunterpcm.uk/portal/framework/28932/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5665/view" display="https://hunterpcm.uk/portal/framework/15665/view"/>
    <hyperlink ref="L47" r:id="rId_hyperlink_46" tooltip="https://hunterpcm.uk/portal/framework/15661/view" display="https://hunterpcm.uk/portal/framework/15661/view"/>
    <hyperlink ref="L48" r:id="rId_hyperlink_47" tooltip="https://hunterpcm.uk/portal/framework/19330/view" display="https://hunterpcm.uk/portal/framework/19330/view"/>
    <hyperlink ref="L49" r:id="rId_hyperlink_48" tooltip="https://hunterpcm.uk/portal/framework/20953/view" display="https://hunterpcm.uk/portal/framework/20953/view"/>
    <hyperlink ref="L50" r:id="rId_hyperlink_49" tooltip="https://hunterpcm.uk/portal/framework/20579/view" display="https://hunterpcm.uk/portal/framework/20579/view"/>
    <hyperlink ref="L51" r:id="rId_hyperlink_50" tooltip="https://hunterpcm.uk/portal/framework/25558/view" display="https://hunterpcm.uk/portal/framework/25558/view"/>
    <hyperlink ref="L52" r:id="rId_hyperlink_51" tooltip="https://hunterpcm.uk/portal/framework/22704/view" display="https://hunterpcm.uk/portal/framework/22704/view"/>
    <hyperlink ref="L53" r:id="rId_hyperlink_52" tooltip="https://hunterpcm.uk/portal/framework/22708/view" display="https://hunterpcm.uk/portal/framework/22708/view"/>
    <hyperlink ref="L54" r:id="rId_hyperlink_53" tooltip="https://hunterpcm.uk/portal/framework/29105/view" display="https://hunterpcm.uk/portal/framework/29105/view"/>
    <hyperlink ref="L55" r:id="rId_hyperlink_54" tooltip="https://hunterpcm.uk/portal/framework/31488/view" display="https://hunterpcm.uk/portal/framework/31488/view"/>
    <hyperlink ref="L56" r:id="rId_hyperlink_55" tooltip="https://hunterpcm.uk/portal/framework/37219/view" display="https://hunterpcm.uk/portal/framework/37219/view"/>
    <hyperlink ref="L57" r:id="rId_hyperlink_56" tooltip="https://hunterpcm.uk/portal/framework/16373/view" display="https://hunterpcm.uk/portal/framework/16373/view"/>
    <hyperlink ref="L58" r:id="rId_hyperlink_57" tooltip="https://hunterpcm.uk/portal/framework/25228/view" display="https://hunterpcm.uk/portal/framework/25228/view"/>
    <hyperlink ref="L59" r:id="rId_hyperlink_58" tooltip="https://hunterpcm.uk/portal/framework/27591/view" display="https://hunterpcm.uk/portal/framework/27591/view"/>
    <hyperlink ref="L60" r:id="rId_hyperlink_59" tooltip="https://hunterpcm.uk/portal/framework/32243/view" display="https://hunterpcm.uk/portal/framework/32243/view"/>
    <hyperlink ref="L61" r:id="rId_hyperlink_60" tooltip="https://hunterpcm.uk/portal/framework/32575/view" display="https://hunterpcm.uk/portal/framework/32575/view"/>
    <hyperlink ref="L62" r:id="rId_hyperlink_61" tooltip="https://hunterpcm.uk/portal/framework/15810/view" display="https://hunterpcm.uk/portal/framework/15810/view"/>
    <hyperlink ref="L63" r:id="rId_hyperlink_62" tooltip="https://hunterpcm.uk/portal/framework/16108/view" display="https://hunterpcm.uk/portal/framework/16108/view"/>
    <hyperlink ref="L64" r:id="rId_hyperlink_63" tooltip="https://hunterpcm.uk/portal/framework/29165/view" display="https://hunterpcm.uk/portal/framework/29165/view"/>
    <hyperlink ref="L65" r:id="rId_hyperlink_64" tooltip="https://hunterpcm.uk/portal/framework/32241/view" display="https://hunterpcm.uk/portal/framework/32241/view"/>
    <hyperlink ref="L66" r:id="rId_hyperlink_65" tooltip="https://hunterpcm.uk/portal/framework/5558/view" display="https://hunterpcm.uk/portal/framework/5558/view"/>
    <hyperlink ref="L67" r:id="rId_hyperlink_66" tooltip="https://hunterpcm.uk/portal/framework/15552/view" display="https://hunterpcm.uk/portal/framework/15552/view"/>
    <hyperlink ref="L68" r:id="rId_hyperlink_67" tooltip="https://hunterpcm.uk/portal/framework/19911/view" display="https://hunterpcm.uk/portal/framework/19911/view"/>
    <hyperlink ref="L69" r:id="rId_hyperlink_68" tooltip="https://hunterpcm.uk/portal/framework/23961/view" display="https://hunterpcm.uk/portal/framework/23961/view"/>
    <hyperlink ref="L70" r:id="rId_hyperlink_69" tooltip="https://hunterpcm.uk/portal/framework/30376/view" display="https://hunterpcm.uk/portal/framework/30376/view"/>
    <hyperlink ref="L71" r:id="rId_hyperlink_70" tooltip="https://hunterpcm.uk/portal/framework/15732/view" display="https://hunterpcm.uk/portal/framework/15732/view"/>
    <hyperlink ref="L72" r:id="rId_hyperlink_71" tooltip="https://hunterpcm.uk/portal/framework/19221/view" display="https://hunterpcm.uk/portal/framework/19221/view"/>
    <hyperlink ref="L73" r:id="rId_hyperlink_72" tooltip="https://hunterpcm.uk/portal/framework/32434/view" display="https://hunterpcm.uk/portal/framework/32434/view"/>
    <hyperlink ref="L74" r:id="rId_hyperlink_73" tooltip="https://hunterpcm.uk/portal/framework/20695/view" display="https://hunterpcm.uk/portal/framework/20695/view"/>
    <hyperlink ref="L75" r:id="rId_hyperlink_74" tooltip="https://hunterpcm.uk/portal/framework/20696/view" display="https://hunterpcm.uk/portal/framework/20696/view"/>
    <hyperlink ref="L76" r:id="rId_hyperlink_75" tooltip="https://hunterpcm.uk/portal/framework/11678/view" display="https://hunterpcm.uk/portal/framework/11678/view"/>
    <hyperlink ref="L77" r:id="rId_hyperlink_76" tooltip="https://hunterpcm.uk/portal/framework/18833/view" display="https://hunterpcm.uk/portal/framework/18833/view"/>
    <hyperlink ref="L78" r:id="rId_hyperlink_77" tooltip="https://hunterpcm.uk/portal/framework/18834/view" display="https://hunterpcm.uk/portal/framework/18834/view"/>
    <hyperlink ref="L79" r:id="rId_hyperlink_78" tooltip="https://hunterpcm.uk/portal/framework/18835/view" display="https://hunterpcm.uk/portal/framework/18835/view"/>
    <hyperlink ref="L80" r:id="rId_hyperlink_79" tooltip="https://hunterpcm.uk/portal/framework/24656/view" display="https://hunterpcm.uk/portal/framework/24656/view"/>
    <hyperlink ref="L81" r:id="rId_hyperlink_80" tooltip="https://hunterpcm.uk/portal/framework/26240/view" display="https://hunterpcm.uk/portal/framework/26240/view"/>
    <hyperlink ref="L82" r:id="rId_hyperlink_81" tooltip="https://hunterpcm.uk/portal/framework/26576/view" display="https://hunterpcm.uk/portal/framework/26576/view"/>
    <hyperlink ref="L83" r:id="rId_hyperlink_82" tooltip="https://hunterpcm.uk/portal/framework/24657/view" display="https://hunterpcm.uk/portal/framework/24657/view"/>
    <hyperlink ref="L84" r:id="rId_hyperlink_83" tooltip="https://hunterpcm.uk/portal/framework/21982/view" display="https://hunterpcm.uk/portal/framework/21982/view"/>
    <hyperlink ref="L85" r:id="rId_hyperlink_84" tooltip="https://hunterpcm.uk/portal/framework/32900/view" display="https://hunterpcm.uk/portal/framework/32900/view"/>
    <hyperlink ref="L86" r:id="rId_hyperlink_85" tooltip="https://hunterpcm.uk/portal/framework/20632/view" display="https://hunterpcm.uk/portal/framework/20632/view"/>
    <hyperlink ref="L87" r:id="rId_hyperlink_86" tooltip="https://hunterpcm.uk/portal/framework/20668/view" display="https://hunterpcm.uk/portal/framework/20668/view"/>
    <hyperlink ref="L88" r:id="rId_hyperlink_87" tooltip="https://hunterpcm.uk/portal/framework/32096/view" display="https://hunterpcm.uk/portal/framework/32096/view"/>
    <hyperlink ref="L89" r:id="rId_hyperlink_88" tooltip="https://hunterpcm.uk/portal/framework/18946/view" display="https://hunterpcm.uk/portal/framework/18946/view"/>
    <hyperlink ref="L90" r:id="rId_hyperlink_89" tooltip="https://hunterpcm.uk/portal/framework/26633/view" display="https://hunterpcm.uk/portal/framework/26633/view"/>
    <hyperlink ref="L91" r:id="rId_hyperlink_90" tooltip="https://hunterpcm.uk/portal/framework/23477/view" display="https://hunterpcm.uk/portal/framework/23477/view"/>
    <hyperlink ref="L92" r:id="rId_hyperlink_91" tooltip="https://hunterpcm.uk/portal/framework/23478/view" display="https://hunterpcm.uk/portal/framework/23478/view"/>
    <hyperlink ref="L93" r:id="rId_hyperlink_92" tooltip="https://hunterpcm.uk/portal/framework/29061/view" display="https://hunterpcm.uk/portal/framework/29061/view"/>
    <hyperlink ref="L94" r:id="rId_hyperlink_93" tooltip="https://hunterpcm.uk/portal/framework/29062/view" display="https://hunterpcm.uk/portal/framework/29062/view"/>
    <hyperlink ref="L95" r:id="rId_hyperlink_94" tooltip="https://hunterpcm.uk/portal/framework/29063/view" display="https://hunterpcm.uk/portal/framework/29063/view"/>
    <hyperlink ref="L96" r:id="rId_hyperlink_95" tooltip="https://hunterpcm.uk/portal/framework/34104/view" display="https://hunterpcm.uk/portal/framework/34104/view"/>
    <hyperlink ref="L97" r:id="rId_hyperlink_96" tooltip="https://hunterpcm.uk/portal/framework/34105/view" display="https://hunterpcm.uk/portal/framework/34105/view"/>
    <hyperlink ref="L98" r:id="rId_hyperlink_97" tooltip="https://hunterpcm.uk/portal/framework/34107/view" display="https://hunterpcm.uk/portal/framework/34107/view"/>
    <hyperlink ref="L99" r:id="rId_hyperlink_98" tooltip="https://hunterpcm.uk/portal/framework/34108/view" display="https://hunterpcm.uk/portal/framework/34108/view"/>
    <hyperlink ref="L100" r:id="rId_hyperlink_99" tooltip="https://hunterpcm.uk/portal/framework/34109/view" display="https://hunterpcm.uk/portal/framework/34109/view"/>
    <hyperlink ref="L101" r:id="rId_hyperlink_100" tooltip="https://hunterpcm.uk/portal/framework/20810/view" display="https://hunterpcm.uk/portal/framework/20810/view"/>
    <hyperlink ref="L102" r:id="rId_hyperlink_101" tooltip="https://hunterpcm.uk/portal/framework/22554/view" display="https://hunterpcm.uk/portal/framework/22554/view"/>
    <hyperlink ref="L103" r:id="rId_hyperlink_102" tooltip="https://hunterpcm.uk/portal/framework/24877/view" display="https://hunterpcm.uk/portal/framework/24877/view"/>
    <hyperlink ref="L104" r:id="rId_hyperlink_103" tooltip="https://hunterpcm.uk/portal/framework/29199/view" display="https://hunterpcm.uk/portal/framework/29199/view"/>
    <hyperlink ref="L105" r:id="rId_hyperlink_104" tooltip="https://hunterpcm.uk/portal/framework/20672/view" display="https://hunterpcm.uk/portal/framework/20672/view"/>
    <hyperlink ref="L106" r:id="rId_hyperlink_105" tooltip="https://hunterpcm.uk/portal/framework/20680/view" display="https://hunterpcm.uk/portal/framework/20680/view"/>
    <hyperlink ref="L107" r:id="rId_hyperlink_106" tooltip="https://hunterpcm.uk/portal/framework/10639/view" display="https://hunterpcm.uk/portal/framework/10639/view"/>
    <hyperlink ref="L108" r:id="rId_hyperlink_107" tooltip="https://hunterpcm.uk/portal/framework/22990/view" display="https://hunterpcm.uk/portal/framework/22990/view"/>
    <hyperlink ref="L109" r:id="rId_hyperlink_108" tooltip="https://hunterpcm.uk/portal/framework/18873/view" display="https://hunterpcm.uk/portal/framework/18873/view"/>
    <hyperlink ref="L110" r:id="rId_hyperlink_109" tooltip="https://hunterpcm.uk/portal/framework/22553/view" display="https://hunterpcm.uk/portal/framework/22553/view"/>
    <hyperlink ref="L111" r:id="rId_hyperlink_110" tooltip="https://hunterpcm.uk/portal/framework/22556/view" display="https://hunterpcm.uk/portal/framework/22556/view"/>
    <hyperlink ref="L112" r:id="rId_hyperlink_111" tooltip="https://hunterpcm.uk/portal/framework/17636/view" display="https://hunterpcm.uk/portal/framework/17636/view"/>
    <hyperlink ref="L113" r:id="rId_hyperlink_112" tooltip="https://hunterpcm.uk/portal/framework/22884/view" display="https://hunterpcm.uk/portal/framework/22884/view"/>
    <hyperlink ref="L114" r:id="rId_hyperlink_113" tooltip="https://hunterpcm.uk/portal/framework/28924/view" display="https://hunterpcm.uk/portal/framework/28924/view"/>
    <hyperlink ref="L115" r:id="rId_hyperlink_114" tooltip="https://hunterpcm.uk/portal/framework/24467/view" display="https://hunterpcm.uk/portal/framework/24467/view"/>
    <hyperlink ref="L116" r:id="rId_hyperlink_115" tooltip="https://hunterpcm.uk/portal/framework/33900/view" display="https://hunterpcm.uk/portal/framework/33900/view"/>
    <hyperlink ref="L117" r:id="rId_hyperlink_116" tooltip="https://hunterpcm.uk/portal/framework/20666/view" display="https://hunterpcm.uk/portal/framework/20666/view"/>
    <hyperlink ref="L118" r:id="rId_hyperlink_117" tooltip="https://hunterpcm.uk/portal/framework/24471/view" display="https://hunterpcm.uk/portal/framework/24471/view"/>
    <hyperlink ref="L119" r:id="rId_hyperlink_118" tooltip="https://hunterpcm.uk/portal/framework/24478/view" display="https://hunterpcm.uk/portal/framework/24478/view"/>
    <hyperlink ref="L120" r:id="rId_hyperlink_119" tooltip="https://hunterpcm.uk/portal/framework/25445/view" display="https://hunterpcm.uk/portal/framework/25445/view"/>
    <hyperlink ref="L121" r:id="rId_hyperlink_120" tooltip="https://hunterpcm.uk/portal/framework/20009/view" display="https://hunterpcm.uk/portal/framework/20009/view"/>
    <hyperlink ref="L122" r:id="rId_hyperlink_121" tooltip="https://hunterpcm.uk/portal/framework/20011/view" display="https://hunterpcm.uk/portal/framework/20011/view"/>
    <hyperlink ref="L123" r:id="rId_hyperlink_122" tooltip="https://hunterpcm.uk/portal/framework/20882/view" display="https://hunterpcm.uk/portal/framework/20882/view"/>
    <hyperlink ref="L124" r:id="rId_hyperlink_123" tooltip="https://hunterpcm.uk/portal/framework/24684/view" display="https://hunterpcm.uk/portal/framework/24684/view"/>
    <hyperlink ref="L125" r:id="rId_hyperlink_124" tooltip="https://hunterpcm.uk/portal/framework/29064/view" display="https://hunterpcm.uk/portal/framework/29064/view"/>
    <hyperlink ref="L126" r:id="rId_hyperlink_125" tooltip="https://hunterpcm.uk/portal/framework/29044/view" display="https://hunterpcm.uk/portal/framework/29044/view"/>
    <hyperlink ref="L127" r:id="rId_hyperlink_126" tooltip="https://hunterpcm.uk/portal/framework/28828/view" display="https://hunterpcm.uk/portal/framework/28828/view"/>
    <hyperlink ref="L128" r:id="rId_hyperlink_127" tooltip="https://hunterpcm.uk/portal/framework/29964/view" display="https://hunterpcm.uk/portal/framework/29964/view"/>
    <hyperlink ref="L129" r:id="rId_hyperlink_128" tooltip="https://hunterpcm.uk/portal/framework/21584/view" display="https://hunterpcm.uk/portal/framework/21584/view"/>
    <hyperlink ref="L130" r:id="rId_hyperlink_129" tooltip="https://hunterpcm.uk/portal/framework/26308/view" display="https://hunterpcm.uk/portal/framework/26308/view"/>
    <hyperlink ref="L131" r:id="rId_hyperlink_130" tooltip="https://hunterpcm.uk/portal/framework/29020/view" display="https://hunterpcm.uk/portal/framework/29020/view"/>
    <hyperlink ref="L132" r:id="rId_hyperlink_131" tooltip="https://hunterpcm.uk/portal/framework/29049/view" display="https://hunterpcm.uk/portal/framework/29049/view"/>
    <hyperlink ref="L133" r:id="rId_hyperlink_132" tooltip="https://hunterpcm.uk/portal/framework/22152/view" display="https://hunterpcm.uk/portal/framework/22152/view"/>
    <hyperlink ref="L134" r:id="rId_hyperlink_133" tooltip="https://hunterpcm.uk/portal/framework/22886/view" display="https://hunterpcm.uk/portal/framework/22886/view"/>
    <hyperlink ref="L135" r:id="rId_hyperlink_134" tooltip="https://hunterpcm.uk/portal/framework/24608/view" display="https://hunterpcm.uk/portal/framework/24608/view"/>
    <hyperlink ref="L136" r:id="rId_hyperlink_135" tooltip="https://hunterpcm.uk/portal/framework/24611/view" display="https://hunterpcm.uk/portal/framework/24611/view"/>
    <hyperlink ref="L137" r:id="rId_hyperlink_136" tooltip="https://hunterpcm.uk/portal/framework/14383/view" display="https://hunterpcm.uk/portal/framework/14383/view"/>
    <hyperlink ref="L138" r:id="rId_hyperlink_137" tooltip="https://hunterpcm.uk/portal/framework/22571/view" display="https://hunterpcm.uk/portal/framework/22571/view"/>
    <hyperlink ref="L139" r:id="rId_hyperlink_138" tooltip="https://hunterpcm.uk/portal/framework/19609/view" display="https://hunterpcm.uk/portal/framework/19609/view"/>
    <hyperlink ref="L140" r:id="rId_hyperlink_139" tooltip="https://hunterpcm.uk/portal/framework/22558/view" display="https://hunterpcm.uk/portal/framework/22558/view"/>
    <hyperlink ref="L141" r:id="rId_hyperlink_140" tooltip="https://hunterpcm.uk/portal/framework/27280/view" display="https://hunterpcm.uk/portal/framework/27280/view"/>
    <hyperlink ref="L142" r:id="rId_hyperlink_141" tooltip="https://hunterpcm.uk/portal/framework/20813/view" display="https://hunterpcm.uk/portal/framework/20813/view"/>
    <hyperlink ref="L143" r:id="rId_hyperlink_142" tooltip="https://hunterpcm.uk/portal/framework/25282/view" display="https://hunterpcm.uk/portal/framework/25282/view"/>
    <hyperlink ref="L144" r:id="rId_hyperlink_143" tooltip="https://hunterpcm.uk/portal/framework/19607/view" display="https://hunterpcm.uk/portal/framework/19607/view"/>
    <hyperlink ref="L145" r:id="rId_hyperlink_144" tooltip="https://hunterpcm.uk/portal/framework/22563/view" display="https://hunterpcm.uk/portal/framework/22563/view"/>
    <hyperlink ref="L146" r:id="rId_hyperlink_145" tooltip="https://hunterpcm.uk/portal/framework/23353/view" display="https://hunterpcm.uk/portal/framework/23353/view"/>
    <hyperlink ref="L147" r:id="rId_hyperlink_146" tooltip="https://hunterpcm.uk/portal/framework/23355/view" display="https://hunterpcm.uk/portal/framework/23355/view"/>
    <hyperlink ref="L148" r:id="rId_hyperlink_147" tooltip="https://hunterpcm.uk/portal/framework/23356/view" display="https://hunterpcm.uk/portal/framework/23356/view"/>
    <hyperlink ref="L149" r:id="rId_hyperlink_148" tooltip="https://hunterpcm.uk/portal/framework/29468/view" display="https://hunterpcm.uk/portal/framework/29468/view"/>
    <hyperlink ref="L150" r:id="rId_hyperlink_149" tooltip="https://hunterpcm.uk/portal/framework/24633/view" display="https://hunterpcm.uk/portal/framework/24633/view"/>
    <hyperlink ref="L151" r:id="rId_hyperlink_150" tooltip="https://hunterpcm.uk/portal/framework/34365/view" display="https://hunterpcm.uk/portal/framework/34365/view"/>
    <hyperlink ref="L152" r:id="rId_hyperlink_151" tooltip="https://hunterpcm.uk/portal/framework/24610/view" display="https://hunterpcm.uk/portal/framework/24610/view"/>
    <hyperlink ref="L153" r:id="rId_hyperlink_152" tooltip="https://hunterpcm.uk/portal/framework/27015/view" display="https://hunterpcm.uk/portal/framework/27015/view"/>
    <hyperlink ref="L154" r:id="rId_hyperlink_153" tooltip="https://hunterpcm.uk/portal/framework/29065/view" display="https://hunterpcm.uk/portal/framework/29065/view"/>
    <hyperlink ref="L155" r:id="rId_hyperlink_154" tooltip="https://hunterpcm.uk/portal/framework/17281/view" display="https://hunterpcm.uk/portal/framework/17281/view"/>
    <hyperlink ref="L156" r:id="rId_hyperlink_155" tooltip="https://hunterpcm.uk/portal/framework/29145/view" display="https://hunterpcm.uk/portal/framework/29145/view"/>
    <hyperlink ref="L157" r:id="rId_hyperlink_156" tooltip="https://hunterpcm.uk/portal/framework/27240/view" display="https://hunterpcm.uk/portal/framework/27240/view"/>
    <hyperlink ref="L158" r:id="rId_hyperlink_157" tooltip="https://hunterpcm.uk/portal/framework/29015/view" display="https://hunterpcm.uk/portal/framework/29015/view"/>
    <hyperlink ref="L159" r:id="rId_hyperlink_158" tooltip="https://hunterpcm.uk/portal/framework/26279/view" display="https://hunterpcm.uk/portal/framework/26279/view"/>
    <hyperlink ref="L160" r:id="rId_hyperlink_159" tooltip="https://hunterpcm.uk/portal/framework/27068/view" display="https://hunterpcm.uk/portal/framework/27068/view"/>
    <hyperlink ref="L161" r:id="rId_hyperlink_160" tooltip="https://hunterpcm.uk/portal/framework/29066/view" display="https://hunterpcm.uk/portal/framework/29066/view"/>
    <hyperlink ref="L162" r:id="rId_hyperlink_161" tooltip="https://hunterpcm.uk/portal/framework/29042/view" display="https://hunterpcm.uk/portal/framework/29042/view"/>
    <hyperlink ref="L163" r:id="rId_hyperlink_162" tooltip="https://hunterpcm.uk/portal/framework/29043/view" display="https://hunterpcm.uk/portal/framework/29043/view"/>
    <hyperlink ref="L164" r:id="rId_hyperlink_163" tooltip="https://hunterpcm.uk/portal/framework/10215/view" display="https://hunterpcm.uk/portal/framework/10215/view"/>
    <hyperlink ref="L165" r:id="rId_hyperlink_164" tooltip="https://hunterpcm.uk/portal/framework/26657/view" display="https://hunterpcm.uk/portal/framework/26657/view"/>
    <hyperlink ref="L166" r:id="rId_hyperlink_165" tooltip="https://hunterpcm.uk/portal/framework/33156/view" display="https://hunterpcm.uk/portal/framework/33156/view"/>
    <hyperlink ref="L167" r:id="rId_hyperlink_166" tooltip="https://hunterpcm.uk/portal/framework/22550/view" display="https://hunterpcm.uk/portal/framework/22550/view"/>
    <hyperlink ref="L168" r:id="rId_hyperlink_167" tooltip="https://hunterpcm.uk/portal/framework/24534/view" display="https://hunterpcm.uk/portal/framework/24534/view"/>
    <hyperlink ref="L169" r:id="rId_hyperlink_168" tooltip="https://hunterpcm.uk/portal/framework/37436/view" display="https://hunterpcm.uk/portal/framework/37436/view"/>
    <hyperlink ref="L170" r:id="rId_hyperlink_169" tooltip="https://hunterpcm.uk/portal/framework/24640/view" display="https://hunterpcm.uk/portal/framework/24640/view"/>
    <hyperlink ref="L171" r:id="rId_hyperlink_170" tooltip="https://hunterpcm.uk/portal/framework/21579/view" display="https://hunterpcm.uk/portal/framework/21579/view"/>
    <hyperlink ref="L172" r:id="rId_hyperlink_171" tooltip="https://hunterpcm.uk/portal/framework/20838/view" display="https://hunterpcm.uk/portal/framework/20838/view"/>
    <hyperlink ref="L173" r:id="rId_hyperlink_172" tooltip="https://hunterpcm.uk/portal/framework/16515/view" display="https://hunterpcm.uk/portal/framework/16515/view"/>
    <hyperlink ref="L174" r:id="rId_hyperlink_173" tooltip="https://hunterpcm.uk/portal/framework/28811/view" display="https://hunterpcm.uk/portal/framework/28811/view"/>
    <hyperlink ref="L175" r:id="rId_hyperlink_174" tooltip="https://hunterpcm.uk/portal/framework/25212/view" display="https://hunterpcm.uk/portal/framework/25212/view"/>
    <hyperlink ref="L176" r:id="rId_hyperlink_175" tooltip="https://hunterpcm.uk/portal/framework/21576/view" display="https://hunterpcm.uk/portal/framework/21576/view"/>
    <hyperlink ref="L177" r:id="rId_hyperlink_176" tooltip="https://hunterpcm.uk/portal/framework/34651/view" display="https://hunterpcm.uk/portal/framework/34651/view"/>
    <hyperlink ref="L178" r:id="rId_hyperlink_177" tooltip="https://hunterpcm.uk/portal/framework/24664/view" display="https://hunterpcm.uk/portal/framework/24664/view"/>
    <hyperlink ref="L179" r:id="rId_hyperlink_178" tooltip="https://hunterpcm.uk/portal/framework/34840/view" display="https://hunterpcm.uk/portal/framework/34840/view"/>
    <hyperlink ref="L180" r:id="rId_hyperlink_179" tooltip="https://hunterpcm.uk/portal/framework/28903/view" display="https://hunterpcm.uk/portal/framework/28903/view"/>
    <hyperlink ref="L181" r:id="rId_hyperlink_180" tooltip="https://hunterpcm.uk/portal/framework/21416/view" display="https://hunterpcm.uk/portal/framework/21416/view"/>
    <hyperlink ref="L182" r:id="rId_hyperlink_181" tooltip="https://hunterpcm.uk/portal/framework/21583/view" display="https://hunterpcm.uk/portal/framework/21583/view"/>
    <hyperlink ref="L183" r:id="rId_hyperlink_182"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2026-01-26T02:00:11+00:00</dcterms:created>
  <dcterms:modified xsi:type="dcterms:W3CDTF">2026-01-26T02:00:11+00:00</dcterms:modified>
  <dc:title>Untitled Spreadsheet</dc:title>
  <dc:description/>
  <dc:subject/>
  <cp:keywords/>
  <cp:category/>
</cp:coreProperties>
</file>